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68" windowWidth="19440" windowHeight="7932"/>
  </bookViews>
  <sheets>
    <sheet name="2018" sheetId="1" r:id="rId1"/>
  </sheets>
  <calcPr calcId="144525"/>
</workbook>
</file>

<file path=xl/calcChain.xml><?xml version="1.0" encoding="utf-8"?>
<calcChain xmlns="http://schemas.openxmlformats.org/spreadsheetml/2006/main">
  <c r="E41" i="1" l="1"/>
  <c r="E43" i="1"/>
  <c r="E45" i="1"/>
  <c r="E46" i="1"/>
  <c r="E79" i="1"/>
  <c r="E80" i="1"/>
  <c r="E84" i="1"/>
  <c r="E82" i="1"/>
  <c r="D51" i="1"/>
  <c r="D50" i="1"/>
  <c r="C50" i="1"/>
  <c r="C51" i="1"/>
  <c r="D65" i="1"/>
  <c r="D64" i="1"/>
  <c r="C64" i="1"/>
  <c r="D77" i="1"/>
  <c r="C77" i="1"/>
  <c r="C65" i="1"/>
  <c r="D37" i="1"/>
  <c r="C37" i="1"/>
  <c r="D58" i="1"/>
  <c r="D59" i="1"/>
  <c r="C54" i="1"/>
  <c r="C53" i="1"/>
  <c r="C47" i="1"/>
  <c r="D43" i="1"/>
  <c r="C43" i="1"/>
  <c r="C32" i="1"/>
  <c r="C28" i="1"/>
  <c r="C23" i="1"/>
  <c r="D24" i="1"/>
  <c r="C24" i="1"/>
  <c r="D15" i="1"/>
  <c r="D18" i="1"/>
  <c r="C18" i="1"/>
  <c r="C15" i="1"/>
  <c r="E10" i="1" l="1"/>
  <c r="E16" i="1"/>
  <c r="E18" i="1"/>
  <c r="E19" i="1"/>
  <c r="E24" i="1"/>
  <c r="E25" i="1"/>
  <c r="E28" i="1"/>
  <c r="E29" i="1"/>
  <c r="E33" i="1"/>
  <c r="E38" i="1"/>
  <c r="E39" i="1"/>
  <c r="E40" i="1"/>
  <c r="E47" i="1"/>
  <c r="E48" i="1"/>
  <c r="E49" i="1"/>
  <c r="E52" i="1"/>
  <c r="E54" i="1"/>
  <c r="E55" i="1"/>
  <c r="E56" i="1"/>
  <c r="E57" i="1"/>
  <c r="E58" i="1"/>
  <c r="E59" i="1"/>
  <c r="E60" i="1"/>
  <c r="E63" i="1"/>
  <c r="E66" i="1"/>
  <c r="E67" i="1"/>
  <c r="E72" i="1"/>
  <c r="E73" i="1"/>
  <c r="E74" i="1"/>
  <c r="E81" i="1"/>
  <c r="E77" i="1"/>
  <c r="D32" i="1"/>
  <c r="E32" i="1" s="1"/>
  <c r="C27" i="1"/>
  <c r="C22" i="1" s="1"/>
  <c r="D23" i="1"/>
  <c r="E23" i="1" s="1"/>
  <c r="E15" i="1"/>
  <c r="D9" i="1"/>
  <c r="D8" i="1" s="1"/>
  <c r="C14" i="1"/>
  <c r="D27" i="1" l="1"/>
  <c r="E27" i="1" s="1"/>
  <c r="E37" i="1"/>
  <c r="D22" i="1" l="1"/>
  <c r="E22" i="1" s="1"/>
  <c r="D62" i="1"/>
  <c r="D61" i="1" s="1"/>
  <c r="D53" i="1"/>
  <c r="E53" i="1" s="1"/>
  <c r="D14" i="1"/>
  <c r="E14" i="1" s="1"/>
  <c r="E65" i="1" l="1"/>
  <c r="D7" i="1"/>
  <c r="D6" i="1" s="1"/>
  <c r="C62" i="1"/>
  <c r="C8" i="1"/>
  <c r="E8" i="1" s="1"/>
  <c r="E64" i="1" l="1"/>
  <c r="C61" i="1"/>
  <c r="E62" i="1"/>
  <c r="C7" i="1"/>
  <c r="E61" i="1" l="1"/>
  <c r="C6" i="1"/>
  <c r="E6" i="1" s="1"/>
  <c r="E7" i="1"/>
  <c r="D5" i="1"/>
  <c r="E51" i="1" l="1"/>
  <c r="E50" i="1"/>
  <c r="C5" i="1"/>
  <c r="E5" i="1" s="1"/>
</calcChain>
</file>

<file path=xl/sharedStrings.xml><?xml version="1.0" encoding="utf-8"?>
<sst xmlns="http://schemas.openxmlformats.org/spreadsheetml/2006/main" count="169" uniqueCount="161">
  <si>
    <t>Наименование источника доходов</t>
  </si>
  <si>
    <t>ДОХОДЫ ВСЕГО</t>
  </si>
  <si>
    <t>Государственная пошлина</t>
  </si>
  <si>
    <t>БЕЗВОЗМЕЗДНЫЕ ПОСТУПЛЕНИЯ</t>
  </si>
  <si>
    <t>Налог на доходы физических лиц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</si>
  <si>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</si>
  <si>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</si>
  <si>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</si>
  <si>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</si>
  <si>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Код бюджетной классификации Российской Федерации</t>
  </si>
  <si>
    <t>000 1 00 00000 00 0000 000</t>
  </si>
  <si>
    <t>000 1 01 00000 00 0000 000</t>
  </si>
  <si>
    <t>000 1 06 00000 00 0000 000</t>
  </si>
  <si>
    <t>000 1 08 00000 00 0000 000</t>
  </si>
  <si>
    <t>000 2 00 00000 00 0000 000</t>
  </si>
  <si>
    <t>Налоги на совокупный доход</t>
  </si>
  <si>
    <t>000 1 05 00000 00 0000 000</t>
  </si>
  <si>
    <t>Налог на имущество физических лиц</t>
  </si>
  <si>
    <t>Земельный налог</t>
  </si>
  <si>
    <t>000 1 06 06000 00 0000 110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</si>
  <si>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</si>
  <si>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 бюджетов поселений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</si>
  <si>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</si>
  <si>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</si>
  <si>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бюлжетам субъектов Российской Федерации и муниципальных образований</t>
  </si>
  <si>
    <t>Дотации на выравнивание бюджетного обеспечивания</t>
  </si>
  <si>
    <t>Субвенции бюджетам субъектов Российской Федерации и муниципальных образований</t>
  </si>
  <si>
    <t>Cубвенции бюджетам на осуществление первичного воинского учета на территориях, где отсутствуют военные комиссариаты</t>
  </si>
  <si>
    <t>Cубвенции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</si>
  <si>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</si>
  <si>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Иные межбюджетные трансферты,передаваемые бюджетам поселений</t>
  </si>
  <si>
    <t>Прочие субсидии бюджетам муниципальных районов на реализацию мероприятий в области земельных отношений</t>
  </si>
  <si>
    <t>003  2 02 2999 91 00295 150</t>
  </si>
  <si>
    <t>000 2 02 35000 00 0000 150</t>
  </si>
  <si>
    <t>000 2 02 35118 00 0000 150</t>
  </si>
  <si>
    <t>003 2 02 35118 10 0000 150</t>
  </si>
  <si>
    <t>000 2 02 40000 00 0000 150</t>
  </si>
  <si>
    <t>000 2 02 4001 00 00000 150</t>
  </si>
  <si>
    <t>003 2 02 4001 41 00015 150</t>
  </si>
  <si>
    <t>003 2 02 4001 41 00016 150</t>
  </si>
  <si>
    <t>003 2 02 4001 41 00017 150</t>
  </si>
  <si>
    <t>003 2 02 4001 41 00019 150</t>
  </si>
  <si>
    <t>003 2 02 4001 41 00020 150</t>
  </si>
  <si>
    <t>003 2 02 4001 41 00023 150</t>
  </si>
  <si>
    <t>003 2 02 4001 41 00024 150</t>
  </si>
  <si>
    <t>003 2 02 4001 41 00025 150</t>
  </si>
  <si>
    <t>003 2 02 4001 41 00026 150</t>
  </si>
  <si>
    <t>003 2 02 4001 41 00028 150</t>
  </si>
  <si>
    <t>003 2 02 4001 41 00029 150</t>
  </si>
  <si>
    <t>Единый сельскохозяйственный налог</t>
  </si>
  <si>
    <t xml:space="preserve">                  Прочие субсидии бюджетам сельских поселений на реализацию мероприятий подпрограммы "Устойчивое развитие сельских территорий Калужской области" в части грантовой поддержки местных инициатив граждан, проживающих в сельской местности</t>
  </si>
  <si>
    <t>003 2 02 2999 91 00299 150</t>
  </si>
  <si>
    <t xml:space="preserve">Приложение № 1 </t>
  </si>
  <si>
    <t xml:space="preserve">Утвержденные бюджетные ассигнования 
</t>
  </si>
  <si>
    <t>Исполнение с начала года</t>
  </si>
  <si>
    <t>%Исполнения</t>
  </si>
  <si>
    <t>Прочие межбюджетные трансферты передаваемые бюджетам поселений на обеспечение расходных обязательств муниципальных образований Калужской области</t>
  </si>
  <si>
    <t>003 2 02 4999 91 00444 150</t>
  </si>
  <si>
    <t>Доходы от денежных взысканий (штрафов), поступившие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</si>
  <si>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000 1 16 10120 00 0000  000</t>
  </si>
  <si>
    <t>003 2 02 4999 91 00266 150</t>
  </si>
  <si>
    <t>Прочие межбюджетные трансферты бюджетам поселений на обеспечение финансовой устойчивости  муниципальных образований Калужской области</t>
  </si>
  <si>
    <t xml:space="preserve"> </t>
  </si>
  <si>
    <t>Субвенции бюджетам бюджетной системы Российской Федерации</t>
  </si>
  <si>
    <t>000 2 02 30020 00 0000 000</t>
  </si>
  <si>
    <t>Субвенции местным бюджетам на выполнение передаваемых полномочий субъектов Российской Федерации</t>
  </si>
  <si>
    <t>000 2 02 30024 00 0000 000</t>
  </si>
  <si>
    <t>Субвенции бюджетам муниципальных образований на осуществление государственных полномочий по созданию административных комиссий</t>
  </si>
  <si>
    <t>003 2 02 30024 10 0332 150</t>
  </si>
  <si>
    <t>Субсидии бюджетам бюджетной системы Российской Федерации (межбюджетные субсидии)</t>
  </si>
  <si>
    <t>000 2 02 55700 00 0000 000</t>
  </si>
  <si>
    <t>Субсидии бюджетам на обеспечение комплексного развития сельских территорий</t>
  </si>
  <si>
    <t>000 2 02 55760 00 0000 000</t>
  </si>
  <si>
    <t>Субсидии бюджетам сельских поселений на обеспечение комплексного развития сельских территорий</t>
  </si>
  <si>
    <t>003 2 02 25576 10 0000 150</t>
  </si>
  <si>
    <t xml:space="preserve">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соответсвии с заключенными соглашениями в части организации ритуальных услуг и содержание мест зохоронения</t>
  </si>
  <si>
    <t>Межбюджетные трансферты, передаваемые бюджетам сельских поселений на выполнение передаваемых полномочий муниципальных районов в части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</si>
  <si>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 Межбюджетные трансферты, передаваемые бюджетам сельских поселений на выполнение передаваемых полномочий муниципальных районов в части дорожной деятельности в отношении автомобильных дорог местного значения в границах населенных пунктов поселения и обеспечения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</si>
  <si>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 Межбюджетные трансферты, передаваемые бюджетам сельских поселений на выполнение передаваемых полномочий муниципальных районов в части участия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</si>
  <si>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 xml:space="preserve"> Межбюджетные трансферты, передаваемые бюджетам сельских поселений на выполнение передаваемых полномочий муниципальных районов в части обеспечения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создания условий для жилищного строительства, осуществления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</si>
  <si>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 xml:space="preserve"> Межбюджетные трансферты, передаваемые бюджетам сельских поселений на выполнение передаваемых полномочий муниципальных районов в части создания условий для массового отдыха жителей поселения и организации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</si>
  <si>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Межбюджетные трансферты, передаваемые бюджетам сельских поселений на выполнение передаваемых полномочий муниципальных районов в части осуществления мероприятий по обеспечению безопасности людей на водных объектах, охране их жизни и здоровья</t>
  </si>
  <si>
    <t>Межбюджетные трансферты, передаваемые бюджетам сельских поселений на выполнение передаваемых полномочий муниципальных районов в части организации сбора и вывоза бытовых отходов и мусора</t>
  </si>
  <si>
    <t>Межбюджетные трансферты, передаваемые бюджетам сельских поселений на выполнение передаваемых полномочий муниципальных районов в части осуществления в пределах, установленных водным законодательством Рос-сийской Федерации, полномочий собственника водных объектов, информирования населения об ограничениях их использования</t>
  </si>
  <si>
    <t>Межбюджетные трансферты, передаваемые бюджетам сельских поселений на выполнение передаваемых полномочий муниципальных районов в части осуществления мер по противодействию коррупции в границах поселения</t>
  </si>
  <si>
    <t>Межбюджетные трансферты, передаваемые бюджетам сельских поселений на выполнение передаваемых полномочий муниципальных районов в части утверждения генеральных планов поселения, правил землепользования и застройки, утверждения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утверждения местных нормативов градостроительного проектирования поселений, резервирования земель и изъятие, в том числе путем выкупа, земельных участков в границах поселения для муниципальных нужд, осуществления муниципального земельного контроля за использованием земель поселения, осуществления в случаях, предусмотренных Градостроительным кодексом РФ</t>
  </si>
  <si>
    <t>Налог, взимаемый с налогоплательщиков, выбравших в качестве объекта нологооблажения доходы, уменьшенные на велечину расходов</t>
  </si>
  <si>
    <t>000 1 05 01000 00 0000 000</t>
  </si>
  <si>
    <t>Налог, взимаемый с налогоплательщиков, выбравших в качестве объекта нологооблажения доходы</t>
  </si>
  <si>
    <t>Налог, взимаемый с налогоплательщиков, выбравших в качестве объекта налогооблажения доходы (пени по соответствующему платежу)</t>
  </si>
  <si>
    <t>182 1 05 01011 01 2100 110</t>
  </si>
  <si>
    <t>182 1 05 01011 01 1000 110</t>
  </si>
  <si>
    <t>182 1 05 01021 01 1000 110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</si>
  <si>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исчесление и уплата налога осуществляется в соответсвии со статьями 227, 227.1 и 228 Налогового кодекса Российской Федерации (пени по соответствующему платежу)</t>
  </si>
  <si>
    <t>182 1 01 02010 01 2100 110</t>
  </si>
  <si>
    <t>Налог на доходы физических лиц с доходов, полученных от осуществления деятельности физическими лицами, зарегестрированными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227 Налогового кодекса Россиской Федерации</t>
  </si>
  <si>
    <t>182 1 01 02020 01 1000 110</t>
  </si>
  <si>
    <t>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</si>
  <si>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исчесление и уплата налога осуществляется в соответсвии со статьями 227, 227.1 и 228 Налогового кодекса Российской Федерации</t>
  </si>
  <si>
    <t>182 1 01 02010 01 1000 110</t>
  </si>
  <si>
    <t>Налоги на прибыль, доходы</t>
  </si>
  <si>
    <t>Налог, взимаемый в связи с применением упрощенной системы налогообложения</t>
  </si>
  <si>
    <t>182 1 05 03010 01 1000 110</t>
  </si>
  <si>
    <t>000 1 06 01000 00 0000 000</t>
  </si>
  <si>
    <t>Налог на имущество физических лиц, взимаемый по ставкам, применяемым к объектам нологооблажения, расположенным в границах поселений</t>
  </si>
  <si>
    <t>000 1 06 01030 00 0000 000</t>
  </si>
  <si>
    <t>182 1 06 01030 10 1000 110</t>
  </si>
  <si>
    <t>182 1 06 01030 10 2100 110</t>
  </si>
  <si>
    <t xml:space="preserve">Налоги на имущество </t>
  </si>
  <si>
    <t>Земельный налог с организаций</t>
  </si>
  <si>
    <t>000 1 06 06030 00 0000 000</t>
  </si>
  <si>
    <t>Земельный налог  с организаций, обладающих земельным участком, расположенным в границах сельских поселений</t>
  </si>
  <si>
    <t>182 1 06 06033 10 1000 110</t>
  </si>
  <si>
    <t>182 1 06 06033 10 2100 110</t>
  </si>
  <si>
    <t>Земельный налог 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</si>
  <si>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</si>
  <si>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>Земельный налог сфизических лиц</t>
  </si>
  <si>
    <t>000 1 06 06040 00 0000 000</t>
  </si>
  <si>
    <t>Земельный налог с физических, обладающих земельным участком, расположенным в границах сельских поселений</t>
  </si>
  <si>
    <t>182 1 06 06043 10 1000 110</t>
  </si>
  <si>
    <t>Земельный налог с физических, обладающих земельным участком, расположенным в границах сельских поселений (пени по соответствующему платежу)</t>
  </si>
  <si>
    <t>182 1 06 06043 10 2100 110</t>
  </si>
  <si>
    <t>Государственная пошлина за совершение нотариальных действий долностными лицами органов местного сомоуправления, уполномоченными в соответствии с законодательными актами РФ на совершение наториальных действий</t>
  </si>
  <si>
    <t>003 1 08 04020 01 1000 110</t>
  </si>
  <si>
    <t>000 1 11 00000 00 0000 000</t>
  </si>
  <si>
    <t>Доходы от сдачи в аренду имущества, находящегося в оперативном управлении органов государственной власти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</si>
  <si>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000 1 11 05030 00 0000 000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</si>
  <si>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</si>
  <si>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003 1 11 05035 10 0000 120</t>
  </si>
  <si>
    <t>Штрафы, санкции, возмещение ущерба</t>
  </si>
  <si>
    <t>000 1 16 00000 00 0000 000</t>
  </si>
  <si>
    <t>Штрафы, неустойки, пени, уплаченные в случае просрочуи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</si>
  <si>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000 1 16 07010 00 0000 000</t>
  </si>
  <si>
    <t>Штрафы, неустойки, пени, уплаченные в случае просрочуи исполнения поставщиком (подрядчиком, исполнителем) обязательств, предусмотренных государственным (муниципальным) контрактом, заключенным муниципальным органом, казенным учреждением сельского поселения</t>
  </si>
  <si>
    <t>003 1 16 07010 10 0000 140</t>
  </si>
  <si>
    <t>Платежи в целях возмещения причиненного ущерба (убытков)</t>
  </si>
  <si>
    <t>Доходы от денежных взысканий (штрафов), поступившие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 (доходы бюджетов сельских поселений за исключением доходов, напрпавляемых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</si>
  <si>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003 1 16 10123 01 0101 140</t>
  </si>
  <si>
    <t>Прочие неналоговые доходы</t>
  </si>
  <si>
    <t>000 1 17 00000 00 0000 000</t>
  </si>
  <si>
    <t>000 1 17 05050 00 0000 000</t>
  </si>
  <si>
    <t>000 1 17 0550 10 0000 180</t>
  </si>
  <si>
    <t>Дотация  на выравнивание бюджетной обеспеченности за счет средств областного бюджета</t>
  </si>
  <si>
    <t>003 2 02 15001 10 0315 150</t>
  </si>
  <si>
    <t>000 2 02 15001 00 0000 000</t>
  </si>
  <si>
    <t>000 2 02 15000 00 0000 000</t>
  </si>
  <si>
    <t>Прочие межбюджетные трансферты, передаваемые бюджетам</t>
  </si>
  <si>
    <t>000 2 02 49999 00 0000 000</t>
  </si>
  <si>
    <t>Прочие безвозмездные поступления в бюджеты сельских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</si>
  <si>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003 2 07 05030 10 9000 150</t>
  </si>
  <si>
    <t>Прочие безвозмездные поступления</t>
  </si>
  <si>
    <t>000 2 07 0000 00 0000 000</t>
  </si>
  <si>
    <t xml:space="preserve">Налог, взимаемый с налогоплательщиков, выбравших в качестве объекта нологооблажения доходы, уменьшенные на величину расходов </t>
  </si>
  <si>
    <t xml:space="preserve">000 1 05 01020 00 0000 000 </t>
  </si>
  <si>
    <t>Налог, взимаемый с налогоплательщиков, выбравших в качестве объекта нологооблажения доходы, уменьшенные на велечину расходов (пени по соответствующему платежу)</t>
  </si>
  <si>
    <t>182 1 05 01021 01 2100 110</t>
  </si>
  <si>
    <t>Иные межбюджетные трансферты бюджетам поселений из бюджета МО "Жуковский район" в рамках программы "Чистая вода в Жуковском районе на 2014-2020 годы" МП "Обеспечение доступным и комфортным жильем и коммунальными услугами населения Жуковского района"</t>
  </si>
  <si>
    <t>003 2 02 4999 91 00032 150</t>
  </si>
  <si>
    <t>Прочие межбюджетные трансферты бюджетам на обеспечение финансовой устойчивости муниципальных образований Калужской области</t>
  </si>
  <si>
    <t>Прочие межбюджетные трансферты бюджетам муниципальных образований на стимулирование муниципальных образований Калужской области-победителей конкурса по благоустройству территории, прилегающей к государственным объектам, оказывающим медицинскую помощь</t>
  </si>
  <si>
    <t xml:space="preserve"> ПОСТУПЛЕНИЯ ДОХОДОВ  БЮДЖЕТА СП ДЕРЕВНЯ ТРОСТЬЕ ПО КОДАМ КЛАССИФИКАЦИИ ДОХОДОВ БЮДЖЕТОВ БЮДЖЕТНОЙ СИСТЕМЫ РОССИЙСКОЙ ФЕДЕРАЦИИ ЗА 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</si>
</sst>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Arial Cyr"/>
      <family val="2"/>
    </font>
    <font>
      <sz val="12"/>
      <color rgb="FF000000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0" fillId="0" borderId="8">
      <alignment vertical="center" wrapText="1"/>
    </xf>
    <xf numFmtId="0" fontId="13" fillId="0" borderId="8">
      <alignment horizontal="left" vertical="top" wrapText="1"/>
    </xf>
    <xf numFmtId="0" fontId="13" fillId="0" borderId="8">
      <alignment horizontal="left" vertical="top" wrapText="1"/>
    </xf>
    <xf numFmtId="1" fontId="13" fillId="0" borderId="8">
      <alignment horizontal="center" vertical="top" shrinkToFit="1"/>
    </xf>
  </cellStyleXfs>
  <cellXfs count="5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6" fillId="0" borderId="2" xfId="0" applyFont="1" applyBorder="1" applyAlignment="1">
      <alignment horizontal="right" wrapText="1"/>
    </xf>
    <xf numFmtId="0" fontId="4" fillId="0" borderId="4" xfId="0" applyFont="1" applyBorder="1" applyAlignment="1">
      <alignment wrapText="1"/>
    </xf>
    <xf numFmtId="164" fontId="4" fillId="0" borderId="5" xfId="1" applyNumberFormat="1" applyFont="1" applyBorder="1" applyAlignment="1">
      <alignment horizontal="right" wrapText="1"/>
    </xf>
    <xf numFmtId="0" fontId="5" fillId="0" borderId="4" xfId="0" applyFont="1" applyBorder="1" applyAlignment="1">
      <alignment wrapText="1"/>
    </xf>
    <xf numFmtId="164" fontId="5" fillId="0" borderId="5" xfId="1" applyNumberFormat="1" applyFont="1" applyBorder="1" applyAlignment="1">
      <alignment horizontal="right" wrapText="1"/>
    </xf>
    <xf numFmtId="164" fontId="4" fillId="0" borderId="5" xfId="1" applyNumberFormat="1" applyFont="1" applyFill="1" applyBorder="1" applyAlignment="1">
      <alignment horizontal="right" wrapText="1"/>
    </xf>
    <xf numFmtId="164" fontId="5" fillId="0" borderId="5" xfId="1" applyNumberFormat="1" applyFont="1" applyFill="1" applyBorder="1" applyAlignment="1">
      <alignment horizontal="right" wrapText="1"/>
    </xf>
    <xf numFmtId="164" fontId="6" fillId="0" borderId="3" xfId="0" applyNumberFormat="1" applyFont="1" applyFill="1" applyBorder="1" applyAlignment="1">
      <alignment horizontal="right" wrapText="1"/>
    </xf>
    <xf numFmtId="0" fontId="0" fillId="0" borderId="0" xfId="0" applyFont="1"/>
    <xf numFmtId="0" fontId="6" fillId="0" borderId="6" xfId="0" applyFont="1" applyBorder="1" applyAlignment="1">
      <alignment horizontal="right" wrapText="1"/>
    </xf>
    <xf numFmtId="49" fontId="8" fillId="0" borderId="7" xfId="0" applyNumberFormat="1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center"/>
    </xf>
    <xf numFmtId="0" fontId="12" fillId="0" borderId="7" xfId="0" applyFont="1" applyFill="1" applyBorder="1" applyAlignment="1" applyProtection="1">
      <alignment horizontal="center" vertical="top"/>
      <protection hidden="1"/>
    </xf>
    <xf numFmtId="49" fontId="12" fillId="0" borderId="7" xfId="0" applyNumberFormat="1" applyFont="1" applyFill="1" applyBorder="1" applyAlignment="1" applyProtection="1">
      <alignment vertical="justify" wrapText="1"/>
      <protection hidden="1"/>
    </xf>
    <xf numFmtId="0" fontId="13" fillId="0" borderId="8" xfId="3" applyNumberFormat="1" applyAlignment="1" applyProtection="1">
      <alignment horizontal="left" vertical="top" wrapText="1" shrinkToFit="1"/>
    </xf>
    <xf numFmtId="0" fontId="13" fillId="0" borderId="8" xfId="4" applyNumberFormat="1" applyProtection="1">
      <alignment horizontal="left" vertical="top" wrapText="1"/>
    </xf>
    <xf numFmtId="49" fontId="12" fillId="2" borderId="7" xfId="0" applyNumberFormat="1" applyFont="1" applyFill="1" applyBorder="1" applyAlignment="1" applyProtection="1">
      <alignment vertical="justify" wrapText="1"/>
      <protection hidden="1"/>
    </xf>
    <xf numFmtId="0" fontId="12" fillId="2" borderId="7" xfId="0" applyFont="1" applyFill="1" applyBorder="1" applyAlignment="1" applyProtection="1">
      <alignment horizontal="center" vertical="top"/>
      <protection hidden="1"/>
    </xf>
    <xf numFmtId="0" fontId="12" fillId="2" borderId="7" xfId="0" applyFont="1" applyFill="1" applyBorder="1" applyAlignment="1" applyProtection="1">
      <alignment vertical="top" wrapText="1"/>
      <protection hidden="1"/>
    </xf>
    <xf numFmtId="0" fontId="12" fillId="2" borderId="7" xfId="0" applyFont="1" applyFill="1" applyBorder="1" applyAlignment="1" applyProtection="1">
      <alignment horizontal="center"/>
      <protection hidden="1"/>
    </xf>
    <xf numFmtId="49" fontId="12" fillId="2" borderId="7" xfId="0" applyNumberFormat="1" applyFont="1" applyFill="1" applyBorder="1" applyAlignment="1" applyProtection="1">
      <alignment vertical="top" wrapText="1"/>
      <protection hidden="1"/>
    </xf>
    <xf numFmtId="0" fontId="13" fillId="2" borderId="8" xfId="3" applyNumberFormat="1" applyFill="1" applyAlignment="1" applyProtection="1">
      <alignment horizontal="left" vertical="top" wrapText="1" shrinkToFit="1"/>
    </xf>
    <xf numFmtId="3" fontId="12" fillId="0" borderId="0" xfId="0" applyNumberFormat="1" applyFont="1" applyFill="1" applyBorder="1" applyAlignment="1" applyProtection="1">
      <alignment horizontal="center" vertical="top"/>
      <protection hidden="1"/>
    </xf>
    <xf numFmtId="3" fontId="12" fillId="0" borderId="0" xfId="0" applyNumberFormat="1" applyFont="1" applyFill="1" applyBorder="1" applyAlignment="1" applyProtection="1">
      <protection hidden="1"/>
    </xf>
    <xf numFmtId="49" fontId="14" fillId="0" borderId="9" xfId="5" applyNumberFormat="1" applyFont="1" applyBorder="1" applyProtection="1">
      <alignment horizontal="center" vertical="top" shrinkToFit="1"/>
    </xf>
    <xf numFmtId="49" fontId="11" fillId="2" borderId="7" xfId="0" applyNumberFormat="1" applyFont="1" applyFill="1" applyBorder="1" applyAlignment="1" applyProtection="1">
      <alignment vertical="top" wrapText="1"/>
      <protection hidden="1"/>
    </xf>
    <xf numFmtId="0" fontId="11" fillId="2" borderId="7" xfId="0" applyFont="1" applyFill="1" applyBorder="1" applyAlignment="1" applyProtection="1">
      <alignment horizontal="center" vertical="top"/>
      <protection hidden="1"/>
    </xf>
    <xf numFmtId="164" fontId="11" fillId="0" borderId="7" xfId="0" applyNumberFormat="1" applyFont="1" applyFill="1" applyBorder="1" applyAlignment="1" applyProtection="1">
      <protection hidden="1"/>
    </xf>
    <xf numFmtId="164" fontId="12" fillId="0" borderId="7" xfId="0" applyNumberFormat="1" applyFont="1" applyFill="1" applyBorder="1" applyAlignment="1" applyProtection="1">
      <protection hidden="1"/>
    </xf>
    <xf numFmtId="164" fontId="12" fillId="2" borderId="7" xfId="0" applyNumberFormat="1" applyFont="1" applyFill="1" applyBorder="1" applyAlignment="1" applyProtection="1">
      <protection hidden="1"/>
    </xf>
    <xf numFmtId="164" fontId="12" fillId="2" borderId="7" xfId="0" applyNumberFormat="1" applyFont="1" applyFill="1" applyBorder="1" applyAlignment="1" applyProtection="1">
      <alignment horizontal="right" vertical="top"/>
      <protection hidden="1"/>
    </xf>
    <xf numFmtId="164" fontId="11" fillId="2" borderId="7" xfId="0" applyNumberFormat="1" applyFont="1" applyFill="1" applyBorder="1" applyAlignment="1" applyProtection="1">
      <alignment horizontal="right" vertical="top"/>
      <protection hidden="1"/>
    </xf>
    <xf numFmtId="0" fontId="5" fillId="0" borderId="4" xfId="0" applyFont="1" applyBorder="1" applyAlignment="1">
      <alignment horizontal="left" wrapText="1"/>
    </xf>
    <xf numFmtId="0" fontId="15" fillId="0" borderId="8" xfId="4" applyNumberFormat="1" applyFont="1" applyProtection="1">
      <alignment horizontal="left" vertical="top" wrapText="1"/>
    </xf>
    <xf numFmtId="1" fontId="14" fillId="0" borderId="8" xfId="5" applyNumberFormat="1" applyFont="1" applyProtection="1">
      <alignment horizontal="center" vertical="top" shrinkToFit="1"/>
    </xf>
    <xf numFmtId="164" fontId="0" fillId="0" borderId="0" xfId="0" applyNumberFormat="1"/>
    <xf numFmtId="0" fontId="11" fillId="0" borderId="7" xfId="0" applyFont="1" applyFill="1" applyBorder="1" applyAlignment="1" applyProtection="1">
      <alignment horizontal="center" vertical="center"/>
      <protection hidden="1"/>
    </xf>
    <xf numFmtId="164" fontId="11" fillId="0" borderId="7" xfId="0" applyNumberFormat="1" applyFont="1" applyFill="1" applyBorder="1" applyAlignment="1" applyProtection="1">
      <alignment horizontal="right"/>
      <protection hidden="1"/>
    </xf>
    <xf numFmtId="0" fontId="5" fillId="0" borderId="10" xfId="0" applyFont="1" applyBorder="1" applyAlignment="1">
      <alignment wrapText="1"/>
    </xf>
    <xf numFmtId="164" fontId="5" fillId="0" borderId="11" xfId="1" applyNumberFormat="1" applyFont="1" applyBorder="1" applyAlignment="1">
      <alignment horizontal="right" wrapText="1"/>
    </xf>
    <xf numFmtId="0" fontId="12" fillId="2" borderId="7" xfId="0" applyFont="1" applyFill="1" applyBorder="1" applyAlignment="1" applyProtection="1">
      <alignment horizontal="center" vertical="center"/>
      <protection hidden="1"/>
    </xf>
    <xf numFmtId="0" fontId="12" fillId="0" borderId="7" xfId="0" applyFont="1" applyFill="1" applyBorder="1" applyAlignment="1" applyProtection="1">
      <alignment horizontal="center" vertical="center"/>
      <protection hidden="1"/>
    </xf>
    <xf numFmtId="0" fontId="12" fillId="0" borderId="7" xfId="0" applyFont="1" applyFill="1" applyBorder="1" applyAlignment="1" applyProtection="1">
      <alignment horizontal="center"/>
      <protection hidden="1"/>
    </xf>
    <xf numFmtId="49" fontId="11" fillId="0" borderId="7" xfId="0" applyNumberFormat="1" applyFont="1" applyFill="1" applyBorder="1" applyAlignment="1" applyProtection="1">
      <alignment vertical="center" wrapText="1"/>
      <protection hidden="1"/>
    </xf>
    <xf numFmtId="0" fontId="16" fillId="0" borderId="8" xfId="3" applyNumberFormat="1" applyFont="1" applyAlignment="1" applyProtection="1">
      <alignment horizontal="left" vertical="top" wrapText="1" shrinkToFit="1"/>
    </xf>
    <xf numFmtId="0" fontId="11" fillId="0" borderId="7" xfId="0" applyFont="1" applyFill="1" applyBorder="1" applyAlignment="1" applyProtection="1">
      <alignment horizontal="center"/>
      <protection hidden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</cellXfs>
  <cellStyles count="6">
    <cellStyle name="xl23" xfId="5"/>
    <cellStyle name="xl39" xfId="3"/>
    <cellStyle name="xl44" xfId="4"/>
    <cellStyle name="xl52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tabSelected="1" zoomScale="80" zoomScaleNormal="80" workbookViewId="0">
      <selection activeCell="A2" sqref="A2:E2"/>
    </sheetView>
  </sheetViews>
  <sheetFormatPr defaultRowHeight="14.4" x14ac:dyDescent="0.3"/>
  <cols>
    <col min="1" max="1" width="66.44140625" customWidth="1"/>
    <col min="2" max="2" width="35.33203125" customWidth="1"/>
    <col min="3" max="5" width="25.33203125" customWidth="1"/>
    <col min="6" max="6" width="14.33203125" bestFit="1" customWidth="1"/>
  </cols>
  <sheetData>
    <row r="1" spans="1:9" ht="92.4" customHeight="1" x14ac:dyDescent="0.3">
      <c r="A1" s="2"/>
      <c r="B1" s="50"/>
      <c r="C1" s="50"/>
      <c r="D1" s="51" t="s">
        <v>52</v>
      </c>
      <c r="E1" s="51"/>
    </row>
    <row r="2" spans="1:9" ht="65.400000000000006" customHeight="1" x14ac:dyDescent="0.3">
      <c r="A2" s="52" t="s">
        <v>160</v>
      </c>
      <c r="B2" s="52"/>
      <c r="C2" s="52"/>
      <c r="D2" s="52"/>
      <c r="E2" s="52"/>
    </row>
    <row r="3" spans="1:9" ht="21" customHeight="1" thickBot="1" x14ac:dyDescent="0.35">
      <c r="C3" s="3" t="s">
        <v>5</v>
      </c>
      <c r="D3" s="3" t="s">
        <v>5</v>
      </c>
      <c r="E3" s="3"/>
    </row>
    <row r="4" spans="1:9" ht="76.5" customHeight="1" thickBot="1" x14ac:dyDescent="0.35">
      <c r="A4" s="1" t="s">
        <v>0</v>
      </c>
      <c r="B4" s="1" t="s">
        <v>9</v>
      </c>
      <c r="C4" s="1" t="s">
        <v>53</v>
      </c>
      <c r="D4" s="1" t="s">
        <v>54</v>
      </c>
      <c r="E4" s="1" t="s">
        <v>55</v>
      </c>
      <c r="I4" t="s">
        <v>62</v>
      </c>
    </row>
    <row r="5" spans="1:9" ht="23.25" customHeight="1" thickBot="1" x14ac:dyDescent="0.35">
      <c r="A5" s="4" t="s">
        <v>1</v>
      </c>
      <c r="B5" s="13"/>
      <c r="C5" s="11">
        <f>C6+C50</f>
        <v>12838258.390000001</v>
      </c>
      <c r="D5" s="11">
        <f>D6+D50</f>
        <v>11613959.219999999</v>
      </c>
      <c r="E5" s="11">
        <f t="shared" ref="E5:E67" si="0">D5/C5*100</f>
        <v>90.46366623253482</v>
      </c>
      <c r="F5" s="39"/>
    </row>
    <row r="6" spans="1:9" ht="22.2" customHeight="1" thickBot="1" x14ac:dyDescent="0.35">
      <c r="A6" s="5" t="s">
        <v>8</v>
      </c>
      <c r="B6" s="15" t="s">
        <v>10</v>
      </c>
      <c r="C6" s="9">
        <f>C7+C37</f>
        <v>3372895</v>
      </c>
      <c r="D6" s="9">
        <f>D7+D37</f>
        <v>3370032.4299999997</v>
      </c>
      <c r="E6" s="11">
        <f t="shared" si="0"/>
        <v>99.915130177488464</v>
      </c>
    </row>
    <row r="7" spans="1:9" ht="22.95" customHeight="1" thickBot="1" x14ac:dyDescent="0.4">
      <c r="A7" s="5" t="s">
        <v>7</v>
      </c>
      <c r="B7" s="14"/>
      <c r="C7" s="6">
        <f>C8+C14+C22+C35</f>
        <v>3342000</v>
      </c>
      <c r="D7" s="6">
        <f>D8+D14+D22+D35</f>
        <v>3338937.13</v>
      </c>
      <c r="E7" s="11">
        <f t="shared" si="0"/>
        <v>99.908352184320762</v>
      </c>
    </row>
    <row r="8" spans="1:9" ht="19.2" customHeight="1" thickBot="1" x14ac:dyDescent="0.35">
      <c r="A8" s="5" t="s">
        <v>100</v>
      </c>
      <c r="B8" s="15" t="s">
        <v>11</v>
      </c>
      <c r="C8" s="6">
        <f>+C10</f>
        <v>896000</v>
      </c>
      <c r="D8" s="6">
        <f>D9+D12+D13</f>
        <v>896873.26</v>
      </c>
      <c r="E8" s="11">
        <f t="shared" si="0"/>
        <v>100.09746205357143</v>
      </c>
    </row>
    <row r="9" spans="1:9" ht="19.2" customHeight="1" thickBot="1" x14ac:dyDescent="0.4">
      <c r="A9" s="7" t="s">
        <v>4</v>
      </c>
      <c r="B9" s="15"/>
      <c r="C9" s="6"/>
      <c r="D9" s="8">
        <f>D10+D11</f>
        <v>895746.62</v>
      </c>
      <c r="E9" s="11">
        <v>0</v>
      </c>
    </row>
    <row r="10" spans="1:9" ht="95.25" customHeight="1" thickBot="1" x14ac:dyDescent="0.4">
      <c r="A10" s="7" t="s">
        <v>98</v>
      </c>
      <c r="B10" s="14" t="s">
        <v>99</v>
      </c>
      <c r="C10" s="10">
        <v>896000</v>
      </c>
      <c r="D10" s="10">
        <v>895661.08</v>
      </c>
      <c r="E10" s="11">
        <f t="shared" si="0"/>
        <v>99.962174107142857</v>
      </c>
    </row>
    <row r="11" spans="1:9" ht="111" customHeight="1" thickBot="1" x14ac:dyDescent="0.4">
      <c r="A11" s="7" t="s">
        <v>93</v>
      </c>
      <c r="B11" s="14" t="s">
        <v>94</v>
      </c>
      <c r="C11" s="10"/>
      <c r="D11" s="10">
        <v>85.54</v>
      </c>
      <c r="E11" s="11">
        <v>0</v>
      </c>
    </row>
    <row r="12" spans="1:9" ht="147" customHeight="1" thickBot="1" x14ac:dyDescent="0.4">
      <c r="A12" s="7" t="s">
        <v>95</v>
      </c>
      <c r="B12" s="14" t="s">
        <v>96</v>
      </c>
      <c r="C12" s="10"/>
      <c r="D12" s="10">
        <v>385.64</v>
      </c>
      <c r="E12" s="11">
        <v>0</v>
      </c>
    </row>
    <row r="13" spans="1:9" ht="56.25" customHeight="1" thickBot="1" x14ac:dyDescent="0.4">
      <c r="A13" s="7" t="s">
        <v>97</v>
      </c>
      <c r="B13" s="14"/>
      <c r="C13" s="10"/>
      <c r="D13" s="10">
        <v>741</v>
      </c>
      <c r="E13" s="11">
        <v>0</v>
      </c>
    </row>
    <row r="14" spans="1:9" ht="41.4" customHeight="1" thickBot="1" x14ac:dyDescent="0.35">
      <c r="A14" s="5" t="s">
        <v>15</v>
      </c>
      <c r="B14" s="15" t="s">
        <v>16</v>
      </c>
      <c r="C14" s="9">
        <f>C21+C19+C16</f>
        <v>1271000</v>
      </c>
      <c r="D14" s="9">
        <f>D15+D21</f>
        <v>1276374.6300000001</v>
      </c>
      <c r="E14" s="11">
        <f t="shared" si="0"/>
        <v>100.42286624704957</v>
      </c>
    </row>
    <row r="15" spans="1:9" s="12" customFormat="1" ht="41.4" customHeight="1" thickBot="1" x14ac:dyDescent="0.4">
      <c r="A15" s="7" t="s">
        <v>101</v>
      </c>
      <c r="B15" s="14" t="s">
        <v>87</v>
      </c>
      <c r="C15" s="10">
        <f>C14</f>
        <v>1271000</v>
      </c>
      <c r="D15" s="10">
        <f>D16+D17+D18</f>
        <v>1276374.6300000001</v>
      </c>
      <c r="E15" s="11">
        <f t="shared" si="0"/>
        <v>100.42286624704957</v>
      </c>
    </row>
    <row r="16" spans="1:9" s="12" customFormat="1" ht="62.25" customHeight="1" thickBot="1" x14ac:dyDescent="0.4">
      <c r="A16" s="7" t="s">
        <v>88</v>
      </c>
      <c r="B16" s="14" t="s">
        <v>91</v>
      </c>
      <c r="C16" s="10">
        <v>1236000</v>
      </c>
      <c r="D16" s="10">
        <v>1236323.95</v>
      </c>
      <c r="E16" s="11">
        <f t="shared" si="0"/>
        <v>100.02620954692556</v>
      </c>
    </row>
    <row r="17" spans="1:5" s="12" customFormat="1" ht="62.25" customHeight="1" thickBot="1" x14ac:dyDescent="0.4">
      <c r="A17" s="7" t="s">
        <v>89</v>
      </c>
      <c r="B17" s="14" t="s">
        <v>90</v>
      </c>
      <c r="C17" s="10">
        <v>0</v>
      </c>
      <c r="D17" s="10">
        <v>347.59</v>
      </c>
      <c r="E17" s="11">
        <v>0</v>
      </c>
    </row>
    <row r="18" spans="1:5" s="12" customFormat="1" ht="54.75" customHeight="1" thickBot="1" x14ac:dyDescent="0.4">
      <c r="A18" s="7" t="s">
        <v>152</v>
      </c>
      <c r="B18" s="14" t="s">
        <v>153</v>
      </c>
      <c r="C18" s="10">
        <f>C19</f>
        <v>35000</v>
      </c>
      <c r="D18" s="10">
        <f>D19+D20</f>
        <v>39703.089999999997</v>
      </c>
      <c r="E18" s="11">
        <f t="shared" si="0"/>
        <v>113.4374</v>
      </c>
    </row>
    <row r="19" spans="1:5" s="12" customFormat="1" ht="53.25" customHeight="1" thickBot="1" x14ac:dyDescent="0.4">
      <c r="A19" s="7" t="s">
        <v>86</v>
      </c>
      <c r="B19" s="14" t="s">
        <v>92</v>
      </c>
      <c r="C19" s="10">
        <v>35000</v>
      </c>
      <c r="D19" s="10">
        <v>35883.1</v>
      </c>
      <c r="E19" s="11">
        <f t="shared" si="0"/>
        <v>102.52314285714286</v>
      </c>
    </row>
    <row r="20" spans="1:5" s="12" customFormat="1" ht="76.5" customHeight="1" thickBot="1" x14ac:dyDescent="0.4">
      <c r="A20" s="7" t="s">
        <v>154</v>
      </c>
      <c r="B20" s="14" t="s">
        <v>155</v>
      </c>
      <c r="C20" s="10">
        <v>0</v>
      </c>
      <c r="D20" s="10">
        <v>3819.99</v>
      </c>
      <c r="E20" s="11">
        <v>0</v>
      </c>
    </row>
    <row r="21" spans="1:5" s="12" customFormat="1" ht="27" customHeight="1" thickBot="1" x14ac:dyDescent="0.4">
      <c r="A21" s="36" t="s">
        <v>49</v>
      </c>
      <c r="B21" s="14" t="s">
        <v>102</v>
      </c>
      <c r="C21" s="10">
        <v>0</v>
      </c>
      <c r="D21" s="10">
        <v>0</v>
      </c>
      <c r="E21" s="11">
        <v>0</v>
      </c>
    </row>
    <row r="22" spans="1:5" ht="19.95" customHeight="1" thickBot="1" x14ac:dyDescent="0.35">
      <c r="A22" s="5" t="s">
        <v>108</v>
      </c>
      <c r="B22" s="15" t="s">
        <v>12</v>
      </c>
      <c r="C22" s="6">
        <f>C23+C27</f>
        <v>1175000</v>
      </c>
      <c r="D22" s="6">
        <f>D23+D27</f>
        <v>1165689.24</v>
      </c>
      <c r="E22" s="11">
        <f t="shared" si="0"/>
        <v>99.207594893617028</v>
      </c>
    </row>
    <row r="23" spans="1:5" ht="18.600000000000001" customHeight="1" thickBot="1" x14ac:dyDescent="0.35">
      <c r="A23" s="5" t="s">
        <v>17</v>
      </c>
      <c r="B23" s="15" t="s">
        <v>103</v>
      </c>
      <c r="C23" s="6">
        <f>C25</f>
        <v>260000</v>
      </c>
      <c r="D23" s="6">
        <f>D25+D26</f>
        <v>259002.96</v>
      </c>
      <c r="E23" s="11">
        <f t="shared" si="0"/>
        <v>99.616523076923073</v>
      </c>
    </row>
    <row r="24" spans="1:5" ht="57.75" customHeight="1" thickBot="1" x14ac:dyDescent="0.4">
      <c r="A24" s="7" t="s">
        <v>104</v>
      </c>
      <c r="B24" s="14" t="s">
        <v>105</v>
      </c>
      <c r="C24" s="8">
        <f>C25</f>
        <v>260000</v>
      </c>
      <c r="D24" s="8">
        <f>D25+D26</f>
        <v>259002.96</v>
      </c>
      <c r="E24" s="11">
        <f t="shared" si="0"/>
        <v>99.616523076923073</v>
      </c>
    </row>
    <row r="25" spans="1:5" ht="57.75" customHeight="1" thickBot="1" x14ac:dyDescent="0.4">
      <c r="A25" s="7" t="s">
        <v>104</v>
      </c>
      <c r="B25" s="14" t="s">
        <v>106</v>
      </c>
      <c r="C25" s="8">
        <v>260000</v>
      </c>
      <c r="D25" s="8">
        <v>237801.08</v>
      </c>
      <c r="E25" s="11">
        <f t="shared" si="0"/>
        <v>91.461953846153847</v>
      </c>
    </row>
    <row r="26" spans="1:5" ht="57.75" customHeight="1" thickBot="1" x14ac:dyDescent="0.4">
      <c r="A26" s="7" t="s">
        <v>104</v>
      </c>
      <c r="B26" s="14" t="s">
        <v>107</v>
      </c>
      <c r="C26" s="8"/>
      <c r="D26" s="8">
        <v>21201.88</v>
      </c>
      <c r="E26" s="11">
        <v>0</v>
      </c>
    </row>
    <row r="27" spans="1:5" ht="19.95" customHeight="1" thickBot="1" x14ac:dyDescent="0.35">
      <c r="A27" s="5" t="s">
        <v>18</v>
      </c>
      <c r="B27" s="15" t="s">
        <v>19</v>
      </c>
      <c r="C27" s="6">
        <f>C28+C32</f>
        <v>915000</v>
      </c>
      <c r="D27" s="6">
        <f>D28+D32</f>
        <v>906686.28</v>
      </c>
      <c r="E27" s="11">
        <f t="shared" si="0"/>
        <v>99.091396721311469</v>
      </c>
    </row>
    <row r="28" spans="1:5" ht="19.95" customHeight="1" thickBot="1" x14ac:dyDescent="0.4">
      <c r="A28" s="7" t="s">
        <v>109</v>
      </c>
      <c r="B28" s="14" t="s">
        <v>110</v>
      </c>
      <c r="C28" s="8">
        <f>C29</f>
        <v>125000</v>
      </c>
      <c r="D28" s="8">
        <v>116152.48</v>
      </c>
      <c r="E28" s="11">
        <f t="shared" si="0"/>
        <v>92.921984000000009</v>
      </c>
    </row>
    <row r="29" spans="1:5" ht="38.25" customHeight="1" thickBot="1" x14ac:dyDescent="0.4">
      <c r="A29" s="7" t="s">
        <v>111</v>
      </c>
      <c r="B29" s="14" t="s">
        <v>112</v>
      </c>
      <c r="C29" s="8">
        <v>125000</v>
      </c>
      <c r="D29" s="8">
        <v>113678.65</v>
      </c>
      <c r="E29" s="11">
        <f t="shared" si="0"/>
        <v>90.942919999999987</v>
      </c>
    </row>
    <row r="30" spans="1:5" ht="38.25" customHeight="1" thickBot="1" x14ac:dyDescent="0.4">
      <c r="A30" s="7" t="s">
        <v>111</v>
      </c>
      <c r="B30" s="14" t="s">
        <v>113</v>
      </c>
      <c r="C30" s="8"/>
      <c r="D30" s="8">
        <v>1973.83</v>
      </c>
      <c r="E30" s="11">
        <v>0</v>
      </c>
    </row>
    <row r="31" spans="1:5" ht="93.75" customHeight="1" thickBot="1" x14ac:dyDescent="0.4">
      <c r="A31" s="7" t="s">
        <v>114</v>
      </c>
      <c r="B31" s="14" t="s">
        <v>115</v>
      </c>
      <c r="C31" s="8"/>
      <c r="D31" s="8">
        <v>500</v>
      </c>
      <c r="E31" s="11">
        <v>0</v>
      </c>
    </row>
    <row r="32" spans="1:5" ht="22.5" customHeight="1" thickBot="1" x14ac:dyDescent="0.35">
      <c r="A32" s="5" t="s">
        <v>116</v>
      </c>
      <c r="B32" s="15" t="s">
        <v>117</v>
      </c>
      <c r="C32" s="6">
        <f>C33</f>
        <v>790000</v>
      </c>
      <c r="D32" s="6">
        <f>D33+D34</f>
        <v>790533.8</v>
      </c>
      <c r="E32" s="11">
        <f t="shared" si="0"/>
        <v>100.06756962025317</v>
      </c>
    </row>
    <row r="33" spans="1:5" ht="39.75" customHeight="1" thickBot="1" x14ac:dyDescent="0.4">
      <c r="A33" s="7" t="s">
        <v>118</v>
      </c>
      <c r="B33" s="14" t="s">
        <v>119</v>
      </c>
      <c r="C33" s="8">
        <v>790000</v>
      </c>
      <c r="D33" s="8">
        <v>779143.15</v>
      </c>
      <c r="E33" s="11">
        <f t="shared" si="0"/>
        <v>98.625715189873418</v>
      </c>
    </row>
    <row r="34" spans="1:5" ht="59.25" customHeight="1" thickBot="1" x14ac:dyDescent="0.4">
      <c r="A34" s="7" t="s">
        <v>120</v>
      </c>
      <c r="B34" s="14" t="s">
        <v>121</v>
      </c>
      <c r="C34" s="8"/>
      <c r="D34" s="8">
        <v>11390.65</v>
      </c>
      <c r="E34" s="11">
        <v>0</v>
      </c>
    </row>
    <row r="35" spans="1:5" ht="19.2" thickBot="1" x14ac:dyDescent="0.35">
      <c r="A35" s="5" t="s">
        <v>2</v>
      </c>
      <c r="B35" s="15" t="s">
        <v>13</v>
      </c>
      <c r="C35" s="6">
        <v>0</v>
      </c>
      <c r="D35" s="6">
        <v>0</v>
      </c>
      <c r="E35" s="11">
        <v>0</v>
      </c>
    </row>
    <row r="36" spans="1:5" ht="90.6" thickBot="1" x14ac:dyDescent="0.4">
      <c r="A36" s="7" t="s">
        <v>122</v>
      </c>
      <c r="B36" s="14" t="s">
        <v>123</v>
      </c>
      <c r="C36" s="8">
        <v>0</v>
      </c>
      <c r="D36" s="6"/>
      <c r="E36" s="11">
        <v>0</v>
      </c>
    </row>
    <row r="37" spans="1:5" ht="20.399999999999999" customHeight="1" thickBot="1" x14ac:dyDescent="0.4">
      <c r="A37" s="5" t="s">
        <v>6</v>
      </c>
      <c r="B37" s="14"/>
      <c r="C37" s="6">
        <f>C38+C47+C45+C43</f>
        <v>30895</v>
      </c>
      <c r="D37" s="6">
        <f>D38+D41+D47</f>
        <v>31095.3</v>
      </c>
      <c r="E37" s="11">
        <f t="shared" si="0"/>
        <v>100.64832497167826</v>
      </c>
    </row>
    <row r="38" spans="1:5" s="12" customFormat="1" ht="35.25" customHeight="1" thickBot="1" x14ac:dyDescent="0.4">
      <c r="A38" s="7" t="s">
        <v>20</v>
      </c>
      <c r="B38" s="14" t="s">
        <v>124</v>
      </c>
      <c r="C38" s="8">
        <v>12000</v>
      </c>
      <c r="D38" s="8">
        <v>12000</v>
      </c>
      <c r="E38" s="11">
        <f t="shared" si="0"/>
        <v>100</v>
      </c>
    </row>
    <row r="39" spans="1:5" s="12" customFormat="1" ht="109.5" customHeight="1" thickBot="1" x14ac:dyDescent="0.4">
      <c r="A39" s="7" t="s">
        <v>125</v>
      </c>
      <c r="B39" s="14" t="s">
        <v>126</v>
      </c>
      <c r="C39" s="8">
        <v>12000</v>
      </c>
      <c r="D39" s="8">
        <v>12000</v>
      </c>
      <c r="E39" s="11">
        <f t="shared" si="0"/>
        <v>100</v>
      </c>
    </row>
    <row r="40" spans="1:5" s="12" customFormat="1" ht="72.75" customHeight="1" thickBot="1" x14ac:dyDescent="0.4">
      <c r="A40" s="7" t="s">
        <v>127</v>
      </c>
      <c r="B40" s="14" t="s">
        <v>128</v>
      </c>
      <c r="C40" s="8">
        <v>12000</v>
      </c>
      <c r="D40" s="8">
        <v>12000</v>
      </c>
      <c r="E40" s="11">
        <f t="shared" si="0"/>
        <v>100</v>
      </c>
    </row>
    <row r="41" spans="1:5" s="12" customFormat="1" ht="72.75" customHeight="1" thickBot="1" x14ac:dyDescent="0.4">
      <c r="A41" s="7" t="s">
        <v>129</v>
      </c>
      <c r="B41" s="14" t="s">
        <v>130</v>
      </c>
      <c r="C41" s="8">
        <v>12895</v>
      </c>
      <c r="D41" s="8">
        <v>12895.3</v>
      </c>
      <c r="E41" s="11">
        <f>D41/C41*100</f>
        <v>100.00232648313299</v>
      </c>
    </row>
    <row r="42" spans="1:5" s="12" customFormat="1" ht="72.75" customHeight="1" thickBot="1" x14ac:dyDescent="0.4">
      <c r="A42" s="7" t="s">
        <v>131</v>
      </c>
      <c r="B42" s="14" t="s">
        <v>132</v>
      </c>
      <c r="C42" s="8">
        <v>6795</v>
      </c>
      <c r="D42" s="8">
        <v>6795.3</v>
      </c>
      <c r="E42" s="11">
        <v>0</v>
      </c>
    </row>
    <row r="43" spans="1:5" s="12" customFormat="1" ht="110.25" customHeight="1" thickBot="1" x14ac:dyDescent="0.4">
      <c r="A43" s="7" t="s">
        <v>133</v>
      </c>
      <c r="B43" s="14" t="s">
        <v>134</v>
      </c>
      <c r="C43" s="8">
        <f>C42</f>
        <v>6795</v>
      </c>
      <c r="D43" s="8">
        <f>D42</f>
        <v>6795.3</v>
      </c>
      <c r="E43" s="11">
        <f>D43/C43*100</f>
        <v>100.00441501103754</v>
      </c>
    </row>
    <row r="44" spans="1:5" s="12" customFormat="1" ht="41.25" customHeight="1" thickBot="1" x14ac:dyDescent="0.4">
      <c r="A44" s="7" t="s">
        <v>135</v>
      </c>
      <c r="B44" s="14" t="s">
        <v>130</v>
      </c>
      <c r="C44" s="8">
        <v>6100</v>
      </c>
      <c r="D44" s="8">
        <v>6100</v>
      </c>
      <c r="E44" s="11">
        <v>0</v>
      </c>
    </row>
    <row r="45" spans="1:5" s="12" customFormat="1" ht="94.5" customHeight="1" thickBot="1" x14ac:dyDescent="0.4">
      <c r="A45" s="7" t="s">
        <v>58</v>
      </c>
      <c r="B45" s="14" t="s">
        <v>59</v>
      </c>
      <c r="C45" s="8">
        <v>6100</v>
      </c>
      <c r="D45" s="8">
        <v>6100</v>
      </c>
      <c r="E45" s="11">
        <f>D45/C45*100</f>
        <v>100</v>
      </c>
    </row>
    <row r="46" spans="1:5" s="12" customFormat="1" ht="183.75" customHeight="1" thickBot="1" x14ac:dyDescent="0.4">
      <c r="A46" s="7" t="s">
        <v>136</v>
      </c>
      <c r="B46" s="14" t="s">
        <v>137</v>
      </c>
      <c r="C46" s="8">
        <v>6100</v>
      </c>
      <c r="D46" s="8">
        <v>6100</v>
      </c>
      <c r="E46" s="11">
        <f>D46/C46*100</f>
        <v>100</v>
      </c>
    </row>
    <row r="47" spans="1:5" ht="24" customHeight="1" thickBot="1" x14ac:dyDescent="0.35">
      <c r="A47" s="5" t="s">
        <v>138</v>
      </c>
      <c r="B47" s="15" t="s">
        <v>139</v>
      </c>
      <c r="C47" s="6">
        <f>C48</f>
        <v>6000</v>
      </c>
      <c r="D47" s="6">
        <v>6200</v>
      </c>
      <c r="E47" s="11">
        <f t="shared" si="0"/>
        <v>103.33333333333334</v>
      </c>
    </row>
    <row r="48" spans="1:5" ht="24" customHeight="1" thickBot="1" x14ac:dyDescent="0.4">
      <c r="A48" s="42" t="s">
        <v>138</v>
      </c>
      <c r="B48" s="14" t="s">
        <v>140</v>
      </c>
      <c r="C48" s="43">
        <v>6000</v>
      </c>
      <c r="D48" s="43">
        <v>6200</v>
      </c>
      <c r="E48" s="11">
        <f t="shared" si="0"/>
        <v>103.33333333333334</v>
      </c>
    </row>
    <row r="49" spans="1:6" ht="24" customHeight="1" thickBot="1" x14ac:dyDescent="0.4">
      <c r="A49" s="42" t="s">
        <v>21</v>
      </c>
      <c r="B49" s="14" t="s">
        <v>141</v>
      </c>
      <c r="C49" s="43">
        <v>6000</v>
      </c>
      <c r="D49" s="43">
        <v>6200</v>
      </c>
      <c r="E49" s="11">
        <f t="shared" si="0"/>
        <v>103.33333333333334</v>
      </c>
    </row>
    <row r="50" spans="1:6" ht="30.6" customHeight="1" thickBot="1" x14ac:dyDescent="0.35">
      <c r="A50" s="47" t="s">
        <v>3</v>
      </c>
      <c r="B50" s="40" t="s">
        <v>14</v>
      </c>
      <c r="C50" s="41">
        <f>C51+C83</f>
        <v>9465363.3900000006</v>
      </c>
      <c r="D50" s="41">
        <f>D51+D83</f>
        <v>8243926.79</v>
      </c>
      <c r="E50" s="11">
        <f t="shared" si="0"/>
        <v>87.095724171663306</v>
      </c>
      <c r="F50" s="39"/>
    </row>
    <row r="51" spans="1:6" ht="31.8" thickBot="1" x14ac:dyDescent="0.35">
      <c r="A51" s="17" t="s">
        <v>23</v>
      </c>
      <c r="B51" s="16" t="s">
        <v>22</v>
      </c>
      <c r="C51" s="32">
        <f>C52+C55+C58+C61+C64-C74+C73</f>
        <v>9447273.3900000006</v>
      </c>
      <c r="D51" s="32">
        <f>D52+D55+D58+D61+D64-D74+D73</f>
        <v>8225836.79</v>
      </c>
      <c r="E51" s="11">
        <f t="shared" si="0"/>
        <v>87.071014571327012</v>
      </c>
    </row>
    <row r="52" spans="1:6" ht="31.8" thickBot="1" x14ac:dyDescent="0.35">
      <c r="A52" s="20" t="s">
        <v>24</v>
      </c>
      <c r="B52" s="21" t="s">
        <v>145</v>
      </c>
      <c r="C52" s="33">
        <v>4370177</v>
      </c>
      <c r="D52" s="33">
        <v>4370177</v>
      </c>
      <c r="E52" s="11">
        <f t="shared" si="0"/>
        <v>100</v>
      </c>
    </row>
    <row r="53" spans="1:6" ht="19.2" thickBot="1" x14ac:dyDescent="0.35">
      <c r="A53" s="20" t="s">
        <v>25</v>
      </c>
      <c r="B53" s="21" t="s">
        <v>144</v>
      </c>
      <c r="C53" s="33">
        <f>C52</f>
        <v>4370177</v>
      </c>
      <c r="D53" s="33">
        <f>D54</f>
        <v>4370177</v>
      </c>
      <c r="E53" s="11">
        <f t="shared" si="0"/>
        <v>100</v>
      </c>
    </row>
    <row r="54" spans="1:6" ht="31.8" thickBot="1" x14ac:dyDescent="0.35">
      <c r="A54" s="20" t="s">
        <v>142</v>
      </c>
      <c r="B54" s="44" t="s">
        <v>143</v>
      </c>
      <c r="C54" s="33">
        <f>C53</f>
        <v>4370177</v>
      </c>
      <c r="D54" s="33">
        <v>4370177</v>
      </c>
      <c r="E54" s="11">
        <f t="shared" si="0"/>
        <v>100</v>
      </c>
    </row>
    <row r="55" spans="1:6" ht="31.8" thickBot="1" x14ac:dyDescent="0.35">
      <c r="A55" s="20" t="s">
        <v>69</v>
      </c>
      <c r="B55" s="21" t="s">
        <v>70</v>
      </c>
      <c r="C55" s="33">
        <v>1257296.99</v>
      </c>
      <c r="D55" s="33">
        <v>1257296.99</v>
      </c>
      <c r="E55" s="11">
        <f t="shared" si="0"/>
        <v>100</v>
      </c>
    </row>
    <row r="56" spans="1:6" ht="31.8" thickBot="1" x14ac:dyDescent="0.35">
      <c r="A56" s="20" t="s">
        <v>71</v>
      </c>
      <c r="B56" s="21" t="s">
        <v>72</v>
      </c>
      <c r="C56" s="33">
        <v>1257296.99</v>
      </c>
      <c r="D56" s="33">
        <v>1257296.99</v>
      </c>
      <c r="E56" s="11">
        <f t="shared" si="0"/>
        <v>100</v>
      </c>
    </row>
    <row r="57" spans="1:6" ht="31.8" thickBot="1" x14ac:dyDescent="0.35">
      <c r="A57" s="20" t="s">
        <v>73</v>
      </c>
      <c r="B57" s="21" t="s">
        <v>74</v>
      </c>
      <c r="C57" s="33">
        <v>1257296.99</v>
      </c>
      <c r="D57" s="33">
        <v>1257296.99</v>
      </c>
      <c r="E57" s="11">
        <f t="shared" si="0"/>
        <v>100</v>
      </c>
    </row>
    <row r="58" spans="1:6" ht="31.8" thickBot="1" x14ac:dyDescent="0.35">
      <c r="A58" s="20" t="s">
        <v>63</v>
      </c>
      <c r="B58" s="21" t="s">
        <v>64</v>
      </c>
      <c r="C58" s="33">
        <v>3375</v>
      </c>
      <c r="D58" s="33">
        <f>D59</f>
        <v>3375</v>
      </c>
      <c r="E58" s="11">
        <f t="shared" si="0"/>
        <v>100</v>
      </c>
    </row>
    <row r="59" spans="1:6" ht="31.8" thickBot="1" x14ac:dyDescent="0.35">
      <c r="A59" s="20" t="s">
        <v>65</v>
      </c>
      <c r="B59" s="21" t="s">
        <v>66</v>
      </c>
      <c r="C59" s="33">
        <v>3375</v>
      </c>
      <c r="D59" s="33">
        <f>D60</f>
        <v>3375</v>
      </c>
      <c r="E59" s="11">
        <f t="shared" si="0"/>
        <v>100</v>
      </c>
    </row>
    <row r="60" spans="1:6" ht="47.4" thickBot="1" x14ac:dyDescent="0.35">
      <c r="A60" s="20" t="s">
        <v>67</v>
      </c>
      <c r="B60" s="21" t="s">
        <v>68</v>
      </c>
      <c r="C60" s="33">
        <v>3375</v>
      </c>
      <c r="D60" s="33">
        <v>3375</v>
      </c>
      <c r="E60" s="11">
        <f t="shared" si="0"/>
        <v>100</v>
      </c>
    </row>
    <row r="61" spans="1:6" ht="31.8" thickBot="1" x14ac:dyDescent="0.35">
      <c r="A61" s="22" t="s">
        <v>26</v>
      </c>
      <c r="B61" s="23" t="s">
        <v>33</v>
      </c>
      <c r="C61" s="34">
        <f t="shared" ref="C61:C62" si="1">SUM(C62)</f>
        <v>52938</v>
      </c>
      <c r="D61" s="34">
        <f>D62</f>
        <v>52938</v>
      </c>
      <c r="E61" s="11">
        <f t="shared" si="0"/>
        <v>100</v>
      </c>
    </row>
    <row r="62" spans="1:6" ht="31.8" thickBot="1" x14ac:dyDescent="0.35">
      <c r="A62" s="24" t="s">
        <v>27</v>
      </c>
      <c r="B62" s="21" t="s">
        <v>34</v>
      </c>
      <c r="C62" s="34">
        <f t="shared" si="1"/>
        <v>52938</v>
      </c>
      <c r="D62" s="34">
        <f>D63</f>
        <v>52938</v>
      </c>
      <c r="E62" s="11">
        <f t="shared" si="0"/>
        <v>100</v>
      </c>
    </row>
    <row r="63" spans="1:6" ht="47.4" thickBot="1" x14ac:dyDescent="0.35">
      <c r="A63" s="24" t="s">
        <v>28</v>
      </c>
      <c r="B63" s="21" t="s">
        <v>35</v>
      </c>
      <c r="C63" s="34">
        <v>52938</v>
      </c>
      <c r="D63" s="34">
        <v>52938</v>
      </c>
      <c r="E63" s="11">
        <f t="shared" si="0"/>
        <v>100</v>
      </c>
    </row>
    <row r="64" spans="1:6" ht="19.2" thickBot="1" x14ac:dyDescent="0.35">
      <c r="A64" s="29" t="s">
        <v>29</v>
      </c>
      <c r="B64" s="30" t="s">
        <v>36</v>
      </c>
      <c r="C64" s="35">
        <f>C65+C77+C84-C84</f>
        <v>3763486.4</v>
      </c>
      <c r="D64" s="35">
        <f>D65+D77+D84</f>
        <v>2542049.7999999998</v>
      </c>
      <c r="E64" s="11">
        <f t="shared" si="0"/>
        <v>67.545077351681144</v>
      </c>
    </row>
    <row r="65" spans="1:6" ht="31.8" thickBot="1" x14ac:dyDescent="0.35">
      <c r="A65" s="20" t="s">
        <v>30</v>
      </c>
      <c r="B65" s="21" t="s">
        <v>37</v>
      </c>
      <c r="C65" s="33">
        <f>C66+C67+C72+C73+C74</f>
        <v>2164319.9</v>
      </c>
      <c r="D65" s="33">
        <f>D66+D67+D72-D84</f>
        <v>924793.3</v>
      </c>
      <c r="E65" s="11">
        <f t="shared" si="0"/>
        <v>42.729048510804709</v>
      </c>
      <c r="F65" s="39"/>
    </row>
    <row r="66" spans="1:6" ht="81" customHeight="1" thickBot="1" x14ac:dyDescent="0.35">
      <c r="A66" s="25" t="s">
        <v>76</v>
      </c>
      <c r="B66" s="23" t="s">
        <v>38</v>
      </c>
      <c r="C66" s="33">
        <v>227260.6</v>
      </c>
      <c r="D66" s="33">
        <v>227260.6</v>
      </c>
      <c r="E66" s="11">
        <f t="shared" si="0"/>
        <v>100</v>
      </c>
    </row>
    <row r="67" spans="1:6" ht="162.75" customHeight="1" thickBot="1" x14ac:dyDescent="0.35">
      <c r="A67" s="25" t="s">
        <v>77</v>
      </c>
      <c r="B67" s="23" t="s">
        <v>39</v>
      </c>
      <c r="C67" s="33">
        <v>1489872.4</v>
      </c>
      <c r="D67" s="33">
        <v>270435.8</v>
      </c>
      <c r="E67" s="11">
        <f t="shared" si="0"/>
        <v>18.151608151140998</v>
      </c>
    </row>
    <row r="68" spans="1:6" ht="82.5" customHeight="1" thickBot="1" x14ac:dyDescent="0.35">
      <c r="A68" s="18" t="s">
        <v>78</v>
      </c>
      <c r="B68" s="46" t="s">
        <v>40</v>
      </c>
      <c r="C68" s="32">
        <v>0</v>
      </c>
      <c r="D68" s="32"/>
      <c r="E68" s="11">
        <v>0</v>
      </c>
    </row>
    <row r="69" spans="1:6" ht="140.25" customHeight="1" thickBot="1" x14ac:dyDescent="0.35">
      <c r="A69" s="18" t="s">
        <v>79</v>
      </c>
      <c r="B69" s="46" t="s">
        <v>41</v>
      </c>
      <c r="C69" s="32">
        <v>0</v>
      </c>
      <c r="D69" s="32"/>
      <c r="E69" s="11">
        <v>0</v>
      </c>
    </row>
    <row r="70" spans="1:6" ht="94.5" customHeight="1" thickBot="1" x14ac:dyDescent="0.35">
      <c r="A70" s="18" t="s">
        <v>80</v>
      </c>
      <c r="B70" s="45" t="s">
        <v>42</v>
      </c>
      <c r="C70" s="32">
        <v>0</v>
      </c>
      <c r="D70" s="32">
        <v>0</v>
      </c>
      <c r="E70" s="11">
        <v>0</v>
      </c>
    </row>
    <row r="71" spans="1:6" ht="53.4" thickBot="1" x14ac:dyDescent="0.35">
      <c r="A71" s="18" t="s">
        <v>81</v>
      </c>
      <c r="B71" s="16" t="s">
        <v>43</v>
      </c>
      <c r="C71" s="32">
        <v>0</v>
      </c>
      <c r="D71" s="32">
        <v>0</v>
      </c>
      <c r="E71" s="11">
        <v>0</v>
      </c>
    </row>
    <row r="72" spans="1:6" ht="57.75" customHeight="1" thickBot="1" x14ac:dyDescent="0.35">
      <c r="A72" s="18" t="s">
        <v>82</v>
      </c>
      <c r="B72" s="16" t="s">
        <v>44</v>
      </c>
      <c r="C72" s="32">
        <v>445186.9</v>
      </c>
      <c r="D72" s="32">
        <v>445186.9</v>
      </c>
      <c r="E72" s="11">
        <f t="shared" ref="E72:E81" si="2">D72/C72*100</f>
        <v>100</v>
      </c>
    </row>
    <row r="73" spans="1:6" ht="82.5" customHeight="1" thickBot="1" x14ac:dyDescent="0.35">
      <c r="A73" s="18" t="s">
        <v>83</v>
      </c>
      <c r="B73" s="16" t="s">
        <v>45</v>
      </c>
      <c r="C73" s="32">
        <v>1000</v>
      </c>
      <c r="D73" s="32">
        <v>0</v>
      </c>
      <c r="E73" s="11">
        <f t="shared" si="2"/>
        <v>0</v>
      </c>
    </row>
    <row r="74" spans="1:6" ht="53.4" thickBot="1" x14ac:dyDescent="0.35">
      <c r="A74" s="18" t="s">
        <v>84</v>
      </c>
      <c r="B74" s="16" t="s">
        <v>46</v>
      </c>
      <c r="C74" s="32">
        <v>1000</v>
      </c>
      <c r="D74" s="32">
        <v>0</v>
      </c>
      <c r="E74" s="11">
        <f t="shared" si="2"/>
        <v>0</v>
      </c>
    </row>
    <row r="75" spans="1:6" ht="225.75" customHeight="1" thickBot="1" x14ac:dyDescent="0.35">
      <c r="A75" s="18" t="s">
        <v>85</v>
      </c>
      <c r="B75" s="46" t="s">
        <v>47</v>
      </c>
      <c r="C75" s="32">
        <v>0</v>
      </c>
      <c r="D75" s="32">
        <v>0</v>
      </c>
      <c r="E75" s="11">
        <v>0</v>
      </c>
    </row>
    <row r="76" spans="1:6" ht="70.5" customHeight="1" thickBot="1" x14ac:dyDescent="0.35">
      <c r="A76" s="18" t="s">
        <v>75</v>
      </c>
      <c r="B76" s="46" t="s">
        <v>48</v>
      </c>
      <c r="C76" s="32">
        <v>0</v>
      </c>
      <c r="D76" s="32">
        <v>0</v>
      </c>
      <c r="E76" s="11">
        <v>0</v>
      </c>
    </row>
    <row r="77" spans="1:6" ht="22.5" customHeight="1" thickBot="1" x14ac:dyDescent="0.35">
      <c r="A77" s="48" t="s">
        <v>146</v>
      </c>
      <c r="B77" s="49" t="s">
        <v>147</v>
      </c>
      <c r="C77" s="31">
        <f>C79+C80+C81+C82+C83-C84</f>
        <v>1599166.5</v>
      </c>
      <c r="D77" s="31">
        <f>D79+D80+D81+D82+D83-D84</f>
        <v>1599166.5</v>
      </c>
      <c r="E77" s="11">
        <f t="shared" si="2"/>
        <v>100</v>
      </c>
    </row>
    <row r="78" spans="1:6" ht="41.25" customHeight="1" thickBot="1" x14ac:dyDescent="0.35">
      <c r="A78" s="18" t="s">
        <v>61</v>
      </c>
      <c r="B78" s="46" t="s">
        <v>60</v>
      </c>
      <c r="C78" s="32">
        <v>0</v>
      </c>
      <c r="D78" s="32">
        <v>0</v>
      </c>
      <c r="E78" s="11">
        <v>0</v>
      </c>
    </row>
    <row r="79" spans="1:6" ht="68.25" customHeight="1" thickBot="1" x14ac:dyDescent="0.35">
      <c r="A79" s="18" t="s">
        <v>156</v>
      </c>
      <c r="B79" s="46" t="s">
        <v>157</v>
      </c>
      <c r="C79" s="32">
        <v>247000</v>
      </c>
      <c r="D79" s="32">
        <v>247000</v>
      </c>
      <c r="E79" s="11">
        <f>D79/C79*100</f>
        <v>100</v>
      </c>
    </row>
    <row r="80" spans="1:6" ht="42.75" customHeight="1" thickBot="1" x14ac:dyDescent="0.35">
      <c r="A80" s="18" t="s">
        <v>158</v>
      </c>
      <c r="B80" s="46" t="s">
        <v>60</v>
      </c>
      <c r="C80" s="32">
        <v>906166.5</v>
      </c>
      <c r="D80" s="32">
        <v>906166.5</v>
      </c>
      <c r="E80" s="11">
        <f>D80/C80*100</f>
        <v>100</v>
      </c>
    </row>
    <row r="81" spans="1:5" ht="40.200000000000003" thickBot="1" x14ac:dyDescent="0.35">
      <c r="A81" s="18" t="s">
        <v>56</v>
      </c>
      <c r="B81" s="46" t="s">
        <v>57</v>
      </c>
      <c r="C81" s="32">
        <v>56000</v>
      </c>
      <c r="D81" s="32">
        <v>56000</v>
      </c>
      <c r="E81" s="11">
        <f t="shared" si="2"/>
        <v>100</v>
      </c>
    </row>
    <row r="82" spans="1:5" ht="67.5" customHeight="1" thickBot="1" x14ac:dyDescent="0.35">
      <c r="A82" s="18" t="s">
        <v>159</v>
      </c>
      <c r="B82" s="46" t="s">
        <v>57</v>
      </c>
      <c r="C82" s="32">
        <v>390000</v>
      </c>
      <c r="D82" s="32">
        <v>390000</v>
      </c>
      <c r="E82" s="11">
        <f>D82/C82*100</f>
        <v>100</v>
      </c>
    </row>
    <row r="83" spans="1:5" ht="23.25" customHeight="1" thickBot="1" x14ac:dyDescent="0.35">
      <c r="A83" s="18" t="s">
        <v>150</v>
      </c>
      <c r="B83" s="45" t="s">
        <v>151</v>
      </c>
      <c r="C83" s="32">
        <v>18090</v>
      </c>
      <c r="D83" s="32">
        <v>18090</v>
      </c>
      <c r="E83" s="11">
        <v>0</v>
      </c>
    </row>
    <row r="84" spans="1:5" ht="46.5" customHeight="1" thickBot="1" x14ac:dyDescent="0.35">
      <c r="A84" s="18" t="s">
        <v>148</v>
      </c>
      <c r="B84" s="45" t="s">
        <v>149</v>
      </c>
      <c r="C84" s="32">
        <v>18090</v>
      </c>
      <c r="D84" s="32">
        <v>18090</v>
      </c>
      <c r="E84" s="11">
        <f>D84/C84*100</f>
        <v>100</v>
      </c>
    </row>
    <row r="85" spans="1:5" ht="72" customHeight="1" thickBot="1" x14ac:dyDescent="0.35">
      <c r="A85" s="37" t="s">
        <v>50</v>
      </c>
      <c r="B85" s="38" t="s">
        <v>51</v>
      </c>
      <c r="C85" s="32">
        <v>0</v>
      </c>
      <c r="D85" s="32"/>
      <c r="E85" s="11">
        <v>0</v>
      </c>
    </row>
    <row r="86" spans="1:5" ht="26.4" x14ac:dyDescent="0.3">
      <c r="A86" s="19" t="s">
        <v>31</v>
      </c>
      <c r="B86" s="28" t="s">
        <v>32</v>
      </c>
      <c r="C86" s="32">
        <v>0</v>
      </c>
      <c r="D86" s="32"/>
      <c r="E86" s="11">
        <v>0</v>
      </c>
    </row>
    <row r="87" spans="1:5" ht="15.6" x14ac:dyDescent="0.3">
      <c r="B87" s="26"/>
      <c r="C87" s="27"/>
      <c r="D87" s="27"/>
      <c r="E87" s="27"/>
    </row>
  </sheetData>
  <mergeCells count="3">
    <mergeCell ref="B1:C1"/>
    <mergeCell ref="D1:E1"/>
    <mergeCell ref="A2:E2"/>
  </mergeCells>
  <printOptions horizontalCentered="1"/>
  <pageMargins left="0.43307086614173229" right="0.23622047244094491" top="0.74803149606299213" bottom="0.35433070866141736" header="0.51181102362204722" footer="0.31496062992125984"/>
  <pageSetup paperSize="9" scale="44" firstPageNumber="41" fitToHeight="0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user</cp:lastModifiedBy>
  <cp:lastPrinted>2021-04-06T06:03:54Z</cp:lastPrinted>
  <dcterms:created xsi:type="dcterms:W3CDTF">2017-10-23T09:06:05Z</dcterms:created>
  <dcterms:modified xsi:type="dcterms:W3CDTF">2021-04-06T06:04:29Z</dcterms:modified>
</cp:coreProperties>
</file>