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540" windowWidth="16140" windowHeight="11760" activeTab="0"/>
  </bookViews>
  <sheets>
    <sheet name="202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LNN</author>
  </authors>
  <commentList>
    <comment ref="B57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5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6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8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9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5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5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</commentList>
</comments>
</file>

<file path=xl/sharedStrings.xml><?xml version="1.0" encoding="utf-8"?>
<sst xmlns="http://schemas.openxmlformats.org/spreadsheetml/2006/main" count="1138" uniqueCount="322">
  <si>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</si>
  <si>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</si>
  <si>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</si>
  <si>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</si>
  <si>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</si>
  <si>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</si>
  <si>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</si>
  <si>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</si>
  <si>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</si>
  <si>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</si>
  <si>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</si>
  <si>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</si>
  <si>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</si>
  <si>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</si>
  <si>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</si>
  <si>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</si>
  <si>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</si>
  <si>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</si>
  <si>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</si>
  <si>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</si>
  <si>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</si>
  <si>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</si>
  <si>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</si>
  <si>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</si>
  <si>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</si>
  <si>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</si>
  <si>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</si>
  <si>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</si>
  <si>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</si>
  <si>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</si>
  <si>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</si>
  <si>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</si>
  <si>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</si>
  <si>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</si>
  <si>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</si>
  <si>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</si>
  <si>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</si>
  <si>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</si>
  <si>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</si>
  <si>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</si>
  <si>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</si>
  <si>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</si>
  <si>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100</t>
  </si>
  <si>
    <t>120</t>
  </si>
  <si>
    <t>200</t>
  </si>
  <si>
    <t>240</t>
  </si>
  <si>
    <t>800</t>
  </si>
  <si>
    <t>810</t>
  </si>
  <si>
    <t>Иные бюджетные ассигнования</t>
  </si>
  <si>
    <t xml:space="preserve">Культура, кинематография 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</si>
  <si>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</si>
  <si>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</si>
  <si>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</si>
  <si>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</si>
  <si>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</si>
  <si>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</si>
  <si>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850</t>
  </si>
  <si>
    <t>Резервные средства</t>
  </si>
  <si>
    <t>870</t>
  </si>
  <si>
    <t>Реализация мероприятий в области земельных отношений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</si>
  <si>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</si>
  <si>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</si>
  <si>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</si>
  <si>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</si>
  <si>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</si>
  <si>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</si>
  <si>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</si>
  <si>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</si>
  <si>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Закупка товаров работ и услуг для государственных (муниципальных) нужд</t>
  </si>
  <si>
    <t>Прочие мероприятия в области средств массовой информации</t>
  </si>
  <si>
    <t>Освещение деятельности органов власти поселения</t>
  </si>
  <si>
    <t>Реализация мероприятий в области градостроительства</t>
  </si>
  <si>
    <t>Центральный аппарат</t>
  </si>
  <si>
    <t>(рублей)</t>
  </si>
  <si>
    <t>АДМИНИСТРАЦИЯ СЕЛЬСКОГО ПОСЕЛЕНИЯ СЕЛО ИСТЬЕ</t>
  </si>
  <si>
    <t>Обеспечение деятельности Администрации СП село Истье</t>
  </si>
  <si>
    <t>Резервный фонд Администрации СП село Истье</t>
  </si>
  <si>
    <t>Муниципальная программа "Управление имущественным комплексом СП село Истье"</t>
  </si>
  <si>
    <t>Подпрограмма  "Территориальное планирование СП село Истье»</t>
  </si>
  <si>
    <t>Муниципальная программа «Благоустройство муниципального образования сельское поселение село Истье»</t>
  </si>
  <si>
    <t>Муниципальная программа «Развитие культуры в муниципальном образовании сельское поселение село Истье»</t>
  </si>
  <si>
    <t xml:space="preserve">Муниципальная  программа «Развитие физической культуры и спорта сельского поселения село Истье" </t>
  </si>
  <si>
    <t>Подпрограмма "Организация и проведение мероприятий в сфере культуры, искусства и кинематографии"</t>
  </si>
  <si>
    <t>Предоставление услуг по проведению мероприятий в сфере культуры</t>
  </si>
  <si>
    <t>Мероприятия в области физической культуры и спорта</t>
  </si>
  <si>
    <t>10 06</t>
  </si>
  <si>
    <t>Другие вопросы в области социальной политики</t>
  </si>
  <si>
    <t>Муниципальная  программа "Социальная поддержка граждан в МО СП село Истье"</t>
  </si>
  <si>
    <t>Пособия и компенсации гражданам и иные социальные выплаты, кроме публичных нормативных обязательств района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</si>
  <si>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</si>
  <si>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</si>
  <si>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</si>
  <si>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Утвержденный план</t>
  </si>
  <si>
    <t>Поправки            (+, -)</t>
  </si>
  <si>
    <t>Уточненный план</t>
  </si>
  <si>
    <t>Дорожное хозяйство (дорожные фонды)</t>
  </si>
  <si>
    <t>04 09</t>
  </si>
  <si>
    <t xml:space="preserve">Муниципальная программа «Развитие дорожного хозяйства в муниципальном образовании сельское поселение село Истье» </t>
  </si>
  <si>
    <t>Подпрограмма "Совершенствование и развитие сети автомобильных дорог на период 2014-2020 годов" поселения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</si>
  <si>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село Истье" за счет средств дорожного фонда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</si>
  <si>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</si>
  <si>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</si>
  <si>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</si>
  <si>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</si>
  <si>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 xml:space="preserve">Муниципальная программа «Безопасность жизнедеятельности на территории муниципального образования сельское поселение село Истье» </t>
  </si>
  <si>
    <t xml:space="preserve">Подпрограмма  "Совершенствование и развитие гражданской обороны на территории муниципального образования сельское поселение село Истье» </t>
  </si>
  <si>
    <t>Материально-техническое обеспечение в области гражданской обороны</t>
  </si>
  <si>
    <t>03 14</t>
  </si>
  <si>
    <t>Жилищное хозяйство</t>
  </si>
  <si>
    <t>05 01</t>
  </si>
  <si>
    <t>Коммунальное хозяйство</t>
  </si>
  <si>
    <t>05 02</t>
  </si>
  <si>
    <t>Участие в предупреждении и ликвидации последствий чрезвычайных ситуаций в границах поселения</t>
  </si>
  <si>
    <t xml:space="preserve">Муниципальная программа "Безопасность жизнедеятельности на территории муниципального образования сельское поселение село Истье» </t>
  </si>
  <si>
    <t>Безопасность жизнедеятельности на территории муниципального образования сельское поселение село Истье</t>
  </si>
  <si>
    <t>Подпрограмма  "Создание условий для массового отдыха жителей поселения"</t>
  </si>
  <si>
    <t>Деятельности аварийно-спасательных служб</t>
  </si>
  <si>
    <t>Обеспечение безопасности людей на водных объектах, охране их жизни и здоровья</t>
  </si>
  <si>
    <t>Информирование населения об ограничениях  использования водных объектов</t>
  </si>
  <si>
    <t>Профилактика терроризма и экстремизма в границах поселения</t>
  </si>
  <si>
    <t>Реализация мероприятий в области имущественных отношений</t>
  </si>
  <si>
    <t>Мероприятия, направленные на работу с нуждающимися в жилых  помещениях малоимущих граждан</t>
  </si>
  <si>
    <t>Муниципальная программа "Обеспечение доступным и комфортным жильем и коммунальными услугами населения МО СП село Истье"</t>
  </si>
  <si>
    <t>Реализация мероприятий присвоение адресов объектам адресации</t>
  </si>
  <si>
    <t>Реализация мероприятий сбора и вывоза бытовых отходов и мусора</t>
  </si>
  <si>
    <t>Реализация мероприятий ритуальных услуг и содержание мест захоронения</t>
  </si>
  <si>
    <t>10 01</t>
  </si>
  <si>
    <t>321</t>
  </si>
  <si>
    <t>313</t>
  </si>
  <si>
    <t>74 0 00 00000</t>
  </si>
  <si>
    <t>74 0 00 00400</t>
  </si>
  <si>
    <t>74 0 70 00600</t>
  </si>
  <si>
    <t>74 0 00 00480</t>
  </si>
  <si>
    <t>74 0 00 00920</t>
  </si>
  <si>
    <t>10 0 00 00000</t>
  </si>
  <si>
    <t>24 0 00 00000</t>
  </si>
  <si>
    <t>24 2 00 00000</t>
  </si>
  <si>
    <t>24 2 01 07500</t>
  </si>
  <si>
    <t>38 0 00 00000</t>
  </si>
  <si>
    <t>05 0 00 00000</t>
  </si>
  <si>
    <t>80 0 00 00000</t>
  </si>
  <si>
    <t>80 0 00 00660</t>
  </si>
  <si>
    <t>11 0 00 00000</t>
  </si>
  <si>
    <t>11 2 01 00000</t>
  </si>
  <si>
    <t>11 2 01 05080</t>
  </si>
  <si>
    <t>03 0 00 00000</t>
  </si>
  <si>
    <t>13 0 00 00000</t>
  </si>
  <si>
    <t>13 0 01 66010</t>
  </si>
  <si>
    <t>89 0 01 70000</t>
  </si>
  <si>
    <t>89 0 01 75070</t>
  </si>
  <si>
    <t>99 9 00 00000</t>
  </si>
  <si>
    <t>99 9 00 51180</t>
  </si>
  <si>
    <t>05 0 00 74120</t>
  </si>
  <si>
    <t>10 0 00 74300</t>
  </si>
  <si>
    <t>05 0 00 74110</t>
  </si>
  <si>
    <t>10 0 00 74400</t>
  </si>
  <si>
    <t>10 0 00 74200</t>
  </si>
  <si>
    <r>
      <t>Иные закупки товаров, работ и услуг для обеспечения государственных (муниципальных) нужд</t>
    </r>
    <r>
      <rPr>
        <b/>
        <sz val="10"/>
        <rFont val="Times New Roman"/>
        <family val="1"/>
      </rPr>
      <t>(Трансферты)</t>
    </r>
  </si>
  <si>
    <t>10 0 00 74500</t>
  </si>
  <si>
    <t>10 0 00 74600</t>
  </si>
  <si>
    <r>
      <t>Организация сбора и вывоза бытовых отходов и мусора</t>
    </r>
    <r>
      <rPr>
        <b/>
        <sz val="10"/>
        <rFont val="Times New Roman"/>
        <family val="1"/>
      </rPr>
      <t>(Трансферты)</t>
    </r>
  </si>
  <si>
    <t>80 0 00 74130</t>
  </si>
  <si>
    <t>10 0 00 74700</t>
  </si>
  <si>
    <t>98 0 00 74100</t>
  </si>
  <si>
    <r>
      <t>Осуществление мер по противодействию коррупции в границах поселения</t>
    </r>
    <r>
      <rPr>
        <b/>
        <sz val="10"/>
        <rFont val="Times New Roman"/>
        <family val="1"/>
      </rPr>
      <t>(Трансферты)</t>
    </r>
  </si>
  <si>
    <r>
  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</t>
    </r>
    <r>
      <rPr>
        <b/>
        <sz val="10"/>
        <rFont val="Times New Roman"/>
        <family val="1"/>
      </rPr>
      <t>(Трансферты)</t>
    </r>
  </si>
  <si>
    <t>80 0 00 74140</t>
  </si>
  <si>
    <r>
  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</t>
    </r>
    <r>
      <rPr>
        <b/>
        <sz val="10"/>
        <rFont val="Times New Roman"/>
        <family val="1"/>
      </rPr>
      <t>(Трансферты)</t>
    </r>
  </si>
  <si>
    <t>38 0 00 74900</t>
  </si>
  <si>
    <r>
      <t>Организация ритуальных услуг и содержание мест захоронения</t>
    </r>
    <r>
      <rPr>
        <b/>
        <sz val="10"/>
        <rFont val="Times New Roman"/>
        <family val="1"/>
      </rPr>
      <t>(Трансферты)</t>
    </r>
  </si>
  <si>
    <t>80 0 00 74150</t>
  </si>
  <si>
    <t>10 0 00 74800</t>
  </si>
  <si>
    <r>
      <t>Участие в предупреждении и ликвидации последствий чрезвычайных ситуаций в границах поселения</t>
    </r>
    <r>
      <rPr>
        <b/>
        <sz val="10"/>
        <rFont val="Times New Roman"/>
        <family val="1"/>
      </rPr>
      <t>(Трансферты)</t>
    </r>
  </si>
  <si>
    <r>
  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полосам(</t>
    </r>
    <r>
      <rPr>
        <b/>
        <sz val="10"/>
        <rFont val="Times New Roman"/>
        <family val="1"/>
      </rPr>
      <t>Трансферты)</t>
    </r>
  </si>
  <si>
    <r>
  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  </r>
    <r>
      <rPr>
        <b/>
        <sz val="10"/>
        <rFont val="Times New Roman"/>
        <family val="1"/>
      </rPr>
      <t>(Трансферты)</t>
    </r>
  </si>
  <si>
    <r>
      <t>Осуществление мероприятий по обеспечению безопасности людей на водных объектах, охране их жизни и здоровья</t>
    </r>
    <r>
      <rPr>
        <b/>
        <sz val="10"/>
        <rFont val="Times New Roman"/>
        <family val="1"/>
      </rPr>
      <t>(Трансферты)</t>
    </r>
  </si>
  <si>
    <r>
  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  </r>
    <r>
      <rPr>
        <b/>
        <sz val="10"/>
        <rFont val="Times New Roman"/>
        <family val="1"/>
      </rPr>
      <t>(Трансферты)</t>
    </r>
  </si>
  <si>
    <r>
  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  </r>
    <r>
      <rPr>
        <b/>
        <sz val="10"/>
        <rFont val="Times New Roman"/>
        <family val="1"/>
      </rPr>
      <t>(Трансферты)</t>
    </r>
  </si>
  <si>
    <r>
  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  </r>
    <r>
      <rPr>
        <b/>
        <sz val="10"/>
        <rFont val="Times New Roman"/>
        <family val="1"/>
      </rPr>
      <t>(Трансферты)</t>
    </r>
  </si>
  <si>
    <r>
      <t xml:space="preserve"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  </r>
    <r>
      <rPr>
        <b/>
        <sz val="10"/>
        <rFont val="Times New Roman"/>
        <family val="1"/>
      </rPr>
      <t>(Трансферты)</t>
    </r>
  </si>
  <si>
    <r>
      <t>Иные закупки товаров, работ и услуг для обеспечения государственных (муниципальных) нужд</t>
    </r>
    <r>
      <rPr>
        <b/>
        <sz val="10"/>
        <rFont val="Times New Roman"/>
        <family val="1"/>
      </rPr>
      <t>(Трансферт)</t>
    </r>
  </si>
  <si>
    <t xml:space="preserve">38 1 01 76230 </t>
  </si>
  <si>
    <t>03 0 01 03030</t>
  </si>
  <si>
    <t>03 0 01 60170</t>
  </si>
  <si>
    <t xml:space="preserve">38 1 01 76240 </t>
  </si>
  <si>
    <t>38 1 01 00000</t>
  </si>
  <si>
    <t>Распределение бюджетных ассигнований  бюджета СП село Истье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</si>
  <si>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Приложение № 8 к решению Сельской Думы СП село Истье "Проект бюджета сельского поселения село Истье на 2016 год "</t>
  </si>
  <si>
    <t>Средства массовой информации. Прочие мероприятия в области средств массовой информации</t>
  </si>
  <si>
    <t>98 0 00 00000</t>
  </si>
  <si>
    <t>Осуществление мер по противодействию коррупции в границах поселения</t>
  </si>
  <si>
    <t>Мобилизационная и вневойсковая подготовка.Непрограммные расходы федеральных органов исполнительной власти</t>
  </si>
  <si>
    <r>
      <t xml:space="preserve">Уточненный план              </t>
    </r>
    <r>
      <rPr>
        <b/>
        <sz val="8"/>
        <rFont val="Times New Roman"/>
        <family val="1"/>
      </rPr>
      <t>(рублей)</t>
    </r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</si>
  <si>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</si>
  <si>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</si>
  <si>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</si>
  <si>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Подпрограмма "Капитальный ремонт муниципального жилого фонда"</t>
  </si>
  <si>
    <t>Основное мероприятие "Взнос в Фонд капитального ремонта по муниципальному имуществу"</t>
  </si>
  <si>
    <t>Обеспечение мероприятий по капитальному ремонту многоквартирных домов</t>
  </si>
  <si>
    <t>05 Д 00 00000</t>
  </si>
  <si>
    <t>05 Д 01 00000</t>
  </si>
  <si>
    <t>05 Д 01 75050</t>
  </si>
  <si>
    <t>Организация в границах поселения электро, тепло,газо и водоснабжения населения, водоотведения, снабжения населения топливом в пределах полномочий, установленных законодательством РФ</t>
  </si>
  <si>
    <t>05 0 01 74120</t>
  </si>
  <si>
    <t>05 0 01 74110</t>
  </si>
  <si>
    <t>05 0 01 00000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</si>
  <si>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</si>
  <si>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</si>
  <si>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</si>
  <si>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</si>
  <si>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</si>
  <si>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</si>
  <si>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</si>
  <si>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11 1 01 00000</t>
  </si>
  <si>
    <t>Организация и проведение мероприятий в сфере культуры, искусства и кинематографии</t>
  </si>
  <si>
    <t>13 0 01 00000</t>
  </si>
  <si>
    <t>24 2 01 00000</t>
  </si>
  <si>
    <t>80 0 01 00000</t>
  </si>
  <si>
    <t>80 0 01 00660</t>
  </si>
  <si>
    <t>80 0 01 74130</t>
  </si>
  <si>
    <t>80 0 01 74150</t>
  </si>
  <si>
    <t>03 1 01 03030</t>
  </si>
  <si>
    <t>03 1 01 00000</t>
  </si>
  <si>
    <t>Пособия и компенсации гражданам и иные социальные выплаты</t>
  </si>
  <si>
    <t>Закупка товаров, работ и услуг для материально-технического обеспечения в области гражданской обороны</t>
  </si>
  <si>
    <t>Материально-техническое обеспечение для Создания условий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</si>
  <si>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Материально-техническое обеспечение для Создания, содержание и организация деятельности аварийно-спасательных служб и (или) аварийно-спасательных формирований на территории поселения</t>
  </si>
  <si>
    <t>Материально-техническое обеспечение для осуществления мероприятий по обеспечению безопасности людей на водных объектах, охране их жизни и здоровья</t>
  </si>
  <si>
    <t>Закупка товаров, работ и услуг для осуществления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</si>
  <si>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Материально-техническое обеспечение для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</si>
  <si>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выдаче рекомендаций об устранении выявленных в ходе таких осмотров нарушений</t>
  </si>
  <si>
    <t>Подпрограмма "Развитие мер социальной поддержки отдельных категорий граждан"</t>
  </si>
  <si>
    <t>03 1 00 00000</t>
  </si>
  <si>
    <t>Публичные нормативные социальные выплаты гражданам</t>
  </si>
  <si>
    <t>10 0 01 74200</t>
  </si>
  <si>
    <t xml:space="preserve"> Материально-техническое обеспечение в области гражданской обороны</t>
  </si>
  <si>
    <t>11 1 00 00000</t>
  </si>
  <si>
    <t>10 0 01 00990</t>
  </si>
  <si>
    <t xml:space="preserve">Расходы на выплаты персоналу </t>
  </si>
  <si>
    <t>Закупка товаров, работ и услуг для материально-технического обеспечения в области гражданской обороны в целях пожарной безопасности</t>
  </si>
  <si>
    <t>Иные закупки товаров, работ и услуг для обеспечения гражданской обороны в целях пожарной безопасности</t>
  </si>
  <si>
    <t>11 1 01 00990</t>
  </si>
  <si>
    <t>Оказание мер социальной поддержки по оплпте жилищно-коммунальных услуг работникам культуры в соответствии с Законом Калужской области от 30.12.2004 № 13-ОЗ"</t>
  </si>
  <si>
    <t>Межбюджетные трансферты</t>
  </si>
  <si>
    <t>Иные межбюджетные трансферты</t>
  </si>
  <si>
    <t>03 1 01 00980</t>
  </si>
  <si>
    <t>500</t>
  </si>
  <si>
    <t>540</t>
  </si>
  <si>
    <t>Подпрограмма "Чистая вода в СП деревня Тростье"</t>
  </si>
  <si>
    <t>Основное мероприятие "Восстановление и развитие эксплуатационно-технического состояния объектов водопроводно-технического комплекса д.Тростье"</t>
  </si>
  <si>
    <t>Мероприятия, направленные на восстановление и развитие водохозяйственного комплекса в д.Тростье</t>
  </si>
  <si>
    <t>05 1 00 00000</t>
  </si>
  <si>
    <t>05 1 01 00000</t>
  </si>
  <si>
    <t>05 1 01 71050</t>
  </si>
  <si>
    <t>Муниципальная программа "Совершенствование системы управления общественными финансами в СП деревня Тростье"</t>
  </si>
  <si>
    <t>Основное мероприятие "Организация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</si>
  <si>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Иные межбюджетные трансферты передаваемые бюджетам муниципальных районов на передачу части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</si>
  <si>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Перечисления другим бюджетам бюджетной системы Российской Федерации</t>
  </si>
  <si>
    <t>АДМИНИСТРАЦИЯ СЕЛЬСКОГО ПОСЕЛЕНИЯ ДЕРЕВНЯ ТРОСТЬЕ</t>
  </si>
  <si>
    <t>Социальная политика. Муниципальная  программа "Социальная поддержка граждан в МО СП деревня Тростье"</t>
  </si>
  <si>
    <t>Основное мероприятие "Социальная поддержка граждан в МО СП деревня Тростье"</t>
  </si>
  <si>
    <t>Муниципальная программа "Обеспечение доступным и комфортным жильем и коммунальными услугами населения МО СП деревня Тростье"</t>
  </si>
  <si>
    <t>Основное мероприятие  "Обеспечение доступным и комфортным жильем и коммунальными услугами населения МО СП деревня Тростье"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</si>
  <si>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</si>
  <si>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 xml:space="preserve">Основное мероприятие «Безопасность жизнедеятельности на территории муниципального образования сельское поселение деревня Тростье» </t>
  </si>
  <si>
    <t>Расходы на выплаты персоналу в целях обеспечения выполнения функций Безопасности жизнедеятельности на территории МО СП деревня Тростье от пожара</t>
  </si>
  <si>
    <t>Муниципальная программа «Развитие культуры в муниципальном образовании сельское поселение деревня Тростье»</t>
  </si>
  <si>
    <t>Основное мероприятие «Развитие культуры в муниципальном образовании сельское поселение деревня Тростье»</t>
  </si>
  <si>
    <t>Расходы на развитие культуры в муниципальном образовании сельское поселение деревня Тростье"</t>
  </si>
  <si>
    <t xml:space="preserve">Физическая культура и спорт. Муниципальная  программа «Развитие физической культуры и спорта сельского поселения деревня Тростье" </t>
  </si>
  <si>
    <t xml:space="preserve">Основное мероприятие «Развитие физической культуры и спорта сельского поселения деревня Тростье" </t>
  </si>
  <si>
    <t xml:space="preserve">Дорожное хозяйство (дорожные фонды). Муниципальная программа «Развитие дорожного хозяйства в муниципальном образовании сельское поселение деревня Тростье» 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</si>
  <si>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деревня Тростье" за счет средств дорожного фонда</t>
  </si>
  <si>
    <t>Муниципальная программа "Управление имущественным комплексом СП деревня Тростье"</t>
  </si>
  <si>
    <t>Обеспечение деятельности Администрации СП деревня Тростье</t>
  </si>
  <si>
    <t>Резервный фонд Администрации СП деревня Тростье</t>
  </si>
  <si>
    <t>Муниципальная программа «Благоустройство муниципального образования сельское поселение деревня Тростье»</t>
  </si>
  <si>
    <t>Основное мероприятие  «Благоустройство муниципального образования сельское поселение деревня Тростье»</t>
  </si>
  <si>
    <t>Совершенствование и развитие гражданской обороны на территории муниципального образования сельское поселение деревня Тростье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</si>
  <si>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</si>
  <si>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Создание условий для оранизации досуга и обеспечения жителей поселения услугами организаций культуры</t>
  </si>
  <si>
    <t>11 1 02 00000</t>
  </si>
  <si>
    <t>11 1 02 74180</t>
  </si>
  <si>
    <t>Муниципальная программа "Энергосбережение и повышение энергоэффективности СП деревня Тростье"</t>
  </si>
  <si>
    <t>Основное мероприятие "Энергосбережение в сфере ЖКХ"</t>
  </si>
  <si>
    <t>Мероприятия, направленные на энергосбережение и повышение энергоэффективности</t>
  </si>
  <si>
    <t>Закупка товаров, работ и услуг для обеспечения государственных (муниципальных) нужд</t>
  </si>
  <si>
    <t>30 0 00 00000</t>
  </si>
  <si>
    <t>30 0 01 00000</t>
  </si>
  <si>
    <t>30 0 01 07910</t>
  </si>
  <si>
    <t>51 0 02 74170</t>
  </si>
  <si>
    <t>51 0 02 00000</t>
  </si>
  <si>
    <t>51 0 00 00000</t>
  </si>
  <si>
    <t xml:space="preserve"> Реализация мероприятий</t>
  </si>
  <si>
    <t>38 1 02 S6230</t>
  </si>
  <si>
    <t>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</si>
  <si>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Реализация мероприятий подпрограммы "Устойчивое развитие сельских территорий"</t>
  </si>
  <si>
    <t>1300200000</t>
  </si>
  <si>
    <t>13002L5670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</si>
  <si>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</si>
  <si>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</si>
  <si>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</si>
  <si>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8200000000</t>
  </si>
  <si>
    <t>8200006190</t>
  </si>
  <si>
    <t>880</t>
  </si>
  <si>
    <t>Обеспечение проведения выборов и референдумов</t>
  </si>
  <si>
    <t>Осуществление государственных полномочий по созданию административных комиссий в муниципальных районах</t>
  </si>
  <si>
    <t>12 0 0000 900</t>
  </si>
  <si>
    <t>000</t>
  </si>
  <si>
    <t>Иные закупки товаров, работ и услуг обеспечения государственных (муниципальных) нужд</t>
  </si>
  <si>
    <t>Подпрограмма "Совершенствование и развитие сети автомобильных дорог на период 2014-2021 годов" поселения</t>
  </si>
  <si>
    <t>Основное мероприятие "Совершенствование и развитие сети автомобильных дорог на период 2014-2021 годов поселения"</t>
  </si>
  <si>
    <t>Распределение бюджетных ассигнований  бюджета СП деревня Тростье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</si>
  <si>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r>
      <t xml:space="preserve">Бюджетные ассигнования на 2022 год    </t>
    </r>
    <r>
      <rPr>
        <b/>
        <sz val="8"/>
        <rFont val="Times New Roman"/>
        <family val="1"/>
      </rPr>
      <t>(рублей)</t>
    </r>
  </si>
  <si>
    <t>Муниципальная программа " Совершенствование системы муниципального управления и создание условий муниципальной службы"</t>
  </si>
  <si>
    <t>Основное мероприятие "Содержание органов  местного самоуправления"</t>
  </si>
  <si>
    <t>04 0 00 00000</t>
  </si>
  <si>
    <t>04 0 01 00000</t>
  </si>
  <si>
    <t>04 0 01 00410</t>
  </si>
  <si>
    <t>04 0 01 00420</t>
  </si>
  <si>
    <t>04 0 01 00430</t>
  </si>
  <si>
    <t xml:space="preserve">Приложение № 10 к решению Сельской Думы СП деревня Тростье "О бюджете СП деревня Тростье на 2022 год и на плановый период 2023 и 2024 годов" от 21 декабря 2021 г. № 30 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</si>
</sst>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51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1"/>
      <name val="Arial Cyr"/>
      <family val="2"/>
    </font>
    <font>
      <b/>
      <sz val="10"/>
      <color indexed="11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1" fontId="39" fillId="0" borderId="1">
      <alignment horizontal="center" vertical="top" shrinkToFit="1"/>
      <protection/>
    </xf>
    <xf numFmtId="49" fontId="39" fillId="0" borderId="1">
      <alignment horizontal="center" vertical="top" shrinkToFi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2" fillId="22" borderId="2" applyNumberFormat="0" applyAlignment="0" applyProtection="0"/>
    <xf numFmtId="0" fontId="41" fillId="23" borderId="3" applyNumberFormat="0" applyAlignment="0" applyProtection="0"/>
    <xf numFmtId="0" fontId="42" fillId="23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4" borderId="8" applyNumberFormat="0" applyAlignment="0" applyProtection="0"/>
    <xf numFmtId="0" fontId="3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11" fillId="0" borderId="0">
      <alignment vertical="top" wrapText="1"/>
      <protection/>
    </xf>
    <xf numFmtId="0" fontId="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7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29" borderId="11" xfId="0" applyNumberFormat="1" applyFont="1" applyFill="1" applyBorder="1" applyAlignment="1">
      <alignment horizontal="right" wrapText="1"/>
    </xf>
    <xf numFmtId="4" fontId="8" fillId="29" borderId="11" xfId="0" applyNumberFormat="1" applyFont="1" applyFill="1" applyBorder="1" applyAlignment="1">
      <alignment horizontal="right" wrapText="1"/>
    </xf>
    <xf numFmtId="4" fontId="1" fillId="29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wrapText="1"/>
    </xf>
    <xf numFmtId="4" fontId="12" fillId="0" borderId="11" xfId="0" applyNumberFormat="1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 horizontal="right" wrapText="1"/>
    </xf>
    <xf numFmtId="0" fontId="1" fillId="30" borderId="0" xfId="0" applyFont="1" applyFill="1" applyAlignment="1">
      <alignment wrapText="1"/>
    </xf>
    <xf numFmtId="0" fontId="3" fillId="30" borderId="12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10" fillId="30" borderId="11" xfId="0" applyFont="1" applyFill="1" applyBorder="1" applyAlignment="1">
      <alignment vertical="center" wrapText="1"/>
    </xf>
    <xf numFmtId="0" fontId="1" fillId="30" borderId="11" xfId="0" applyFont="1" applyFill="1" applyBorder="1" applyAlignment="1">
      <alignment vertical="center" wrapText="1"/>
    </xf>
    <xf numFmtId="0" fontId="1" fillId="30" borderId="13" xfId="0" applyFont="1" applyFill="1" applyBorder="1" applyAlignment="1">
      <alignment horizontal="left" wrapText="1"/>
    </xf>
    <xf numFmtId="0" fontId="1" fillId="30" borderId="13" xfId="0" applyFont="1" applyFill="1" applyBorder="1" applyAlignment="1">
      <alignment wrapText="1"/>
    </xf>
    <xf numFmtId="0" fontId="1" fillId="30" borderId="11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wrapText="1"/>
    </xf>
    <xf numFmtId="0" fontId="1" fillId="30" borderId="14" xfId="0" applyFont="1" applyFill="1" applyBorder="1" applyAlignment="1">
      <alignment horizontal="left" wrapText="1"/>
    </xf>
    <xf numFmtId="0" fontId="1" fillId="30" borderId="13" xfId="58" applyFont="1" applyFill="1" applyBorder="1" applyAlignment="1">
      <alignment horizontal="left" wrapText="1"/>
      <protection/>
    </xf>
    <xf numFmtId="0" fontId="1" fillId="30" borderId="13" xfId="58" applyFont="1" applyFill="1" applyBorder="1" applyAlignment="1">
      <alignment wrapText="1"/>
      <protection/>
    </xf>
    <xf numFmtId="0" fontId="1" fillId="30" borderId="0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horizontal="left" vertical="center" wrapText="1"/>
    </xf>
    <xf numFmtId="0" fontId="1" fillId="30" borderId="0" xfId="0" applyFont="1" applyFill="1" applyAlignment="1">
      <alignment/>
    </xf>
    <xf numFmtId="0" fontId="2" fillId="30" borderId="0" xfId="0" applyFont="1" applyFill="1" applyAlignment="1">
      <alignment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center" wrapText="1"/>
    </xf>
    <xf numFmtId="49" fontId="1" fillId="30" borderId="11" xfId="0" applyNumberFormat="1" applyFont="1" applyFill="1" applyBorder="1" applyAlignment="1">
      <alignment horizontal="center" wrapText="1"/>
    </xf>
    <xf numFmtId="0" fontId="1" fillId="30" borderId="15" xfId="0" applyFont="1" applyFill="1" applyBorder="1" applyAlignment="1">
      <alignment horizontal="center" wrapText="1"/>
    </xf>
    <xf numFmtId="49" fontId="5" fillId="30" borderId="11" xfId="0" applyNumberFormat="1" applyFont="1" applyFill="1" applyBorder="1" applyAlignment="1">
      <alignment horizontal="center" wrapText="1"/>
    </xf>
    <xf numFmtId="0" fontId="1" fillId="30" borderId="16" xfId="0" applyFont="1" applyFill="1" applyBorder="1" applyAlignment="1">
      <alignment horizontal="center" wrapText="1"/>
    </xf>
    <xf numFmtId="0" fontId="1" fillId="30" borderId="0" xfId="0" applyFont="1" applyFill="1" applyBorder="1" applyAlignment="1">
      <alignment horizontal="center" wrapText="1"/>
    </xf>
    <xf numFmtId="49" fontId="1" fillId="30" borderId="12" xfId="0" applyNumberFormat="1" applyFont="1" applyFill="1" applyBorder="1" applyAlignment="1">
      <alignment horizontal="center" wrapText="1"/>
    </xf>
    <xf numFmtId="0" fontId="1" fillId="30" borderId="0" xfId="0" applyFont="1" applyFill="1" applyAlignment="1">
      <alignment horizontal="center"/>
    </xf>
    <xf numFmtId="4" fontId="1" fillId="30" borderId="11" xfId="0" applyNumberFormat="1" applyFont="1" applyFill="1" applyBorder="1" applyAlignment="1">
      <alignment/>
    </xf>
    <xf numFmtId="4" fontId="8" fillId="30" borderId="11" xfId="0" applyNumberFormat="1" applyFont="1" applyFill="1" applyBorder="1" applyAlignment="1">
      <alignment horizontal="right" wrapText="1"/>
    </xf>
    <xf numFmtId="4" fontId="8" fillId="30" borderId="17" xfId="0" applyNumberFormat="1" applyFont="1" applyFill="1" applyBorder="1" applyAlignment="1">
      <alignment horizontal="right" wrapText="1"/>
    </xf>
    <xf numFmtId="0" fontId="1" fillId="30" borderId="18" xfId="0" applyFont="1" applyFill="1" applyBorder="1" applyAlignment="1">
      <alignment horizontal="left" wrapText="1"/>
    </xf>
    <xf numFmtId="0" fontId="1" fillId="30" borderId="18" xfId="0" applyFont="1" applyFill="1" applyBorder="1" applyAlignment="1">
      <alignment wrapText="1"/>
    </xf>
    <xf numFmtId="0" fontId="1" fillId="30" borderId="19" xfId="0" applyFont="1" applyFill="1" applyBorder="1" applyAlignment="1">
      <alignment vertical="center" wrapText="1"/>
    </xf>
    <xf numFmtId="4" fontId="1" fillId="31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47" fillId="32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7" fillId="32" borderId="11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4" fontId="1" fillId="32" borderId="11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wrapText="1"/>
    </xf>
    <xf numFmtId="4" fontId="3" fillId="32" borderId="11" xfId="0" applyNumberFormat="1" applyFont="1" applyFill="1" applyBorder="1" applyAlignment="1">
      <alignment horizontal="right" wrapText="1"/>
    </xf>
    <xf numFmtId="4" fontId="8" fillId="32" borderId="11" xfId="0" applyNumberFormat="1" applyFont="1" applyFill="1" applyBorder="1" applyAlignment="1">
      <alignment horizontal="right" wrapText="1"/>
    </xf>
    <xf numFmtId="4" fontId="8" fillId="32" borderId="17" xfId="0" applyNumberFormat="1" applyFont="1" applyFill="1" applyBorder="1" applyAlignment="1">
      <alignment horizontal="right" wrapText="1"/>
    </xf>
    <xf numFmtId="4" fontId="1" fillId="32" borderId="11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4" fontId="13" fillId="32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horizontal="right" wrapText="1"/>
    </xf>
    <xf numFmtId="0" fontId="1" fillId="32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3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14" fillId="30" borderId="11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 wrapText="1"/>
    </xf>
    <xf numFmtId="0" fontId="48" fillId="32" borderId="11" xfId="0" applyFont="1" applyFill="1" applyBorder="1" applyAlignment="1">
      <alignment horizontal="center" wrapText="1"/>
    </xf>
    <xf numFmtId="0" fontId="1" fillId="31" borderId="0" xfId="0" applyFont="1" applyFill="1" applyAlignment="1">
      <alignment/>
    </xf>
    <xf numFmtId="0" fontId="1" fillId="31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47" fillId="32" borderId="11" xfId="0" applyFont="1" applyFill="1" applyBorder="1" applyAlignment="1">
      <alignment horizontal="left" wrapText="1"/>
    </xf>
    <xf numFmtId="0" fontId="1" fillId="32" borderId="11" xfId="58" applyFont="1" applyFill="1" applyBorder="1" applyAlignment="1">
      <alignment horizontal="left" wrapText="1"/>
      <protection/>
    </xf>
    <xf numFmtId="0" fontId="1" fillId="32" borderId="11" xfId="0" applyFont="1" applyFill="1" applyBorder="1" applyAlignment="1">
      <alignment wrapText="1"/>
    </xf>
    <xf numFmtId="0" fontId="49" fillId="34" borderId="11" xfId="0" applyFont="1" applyFill="1" applyBorder="1" applyAlignment="1">
      <alignment vertical="top" wrapText="1"/>
    </xf>
    <xf numFmtId="0" fontId="49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vertical="center" wrapText="1"/>
    </xf>
    <xf numFmtId="0" fontId="1" fillId="30" borderId="21" xfId="0" applyFont="1" applyFill="1" applyBorder="1" applyAlignment="1">
      <alignment horizontal="left" wrapText="1"/>
    </xf>
    <xf numFmtId="4" fontId="1" fillId="32" borderId="0" xfId="0" applyNumberFormat="1" applyFont="1" applyFill="1" applyAlignment="1">
      <alignment/>
    </xf>
    <xf numFmtId="0" fontId="49" fillId="0" borderId="1" xfId="35" applyNumberFormat="1" applyFont="1" applyProtection="1">
      <alignment vertical="top" wrapText="1"/>
      <protection/>
    </xf>
    <xf numFmtId="49" fontId="49" fillId="0" borderId="1" xfId="34" applyNumberFormat="1" applyFont="1" applyProtection="1">
      <alignment horizontal="center" vertical="top" shrinkToFit="1"/>
      <protection/>
    </xf>
    <xf numFmtId="0" fontId="49" fillId="0" borderId="1" xfId="35" applyNumberFormat="1" applyFont="1" applyAlignment="1" applyProtection="1">
      <alignment horizontal="left" vertical="top" wrapText="1"/>
      <protection/>
    </xf>
    <xf numFmtId="49" fontId="49" fillId="0" borderId="1" xfId="34" applyNumberFormat="1" applyFont="1" applyAlignment="1" applyProtection="1">
      <alignment horizontal="center" shrinkToFit="1"/>
      <protection/>
    </xf>
    <xf numFmtId="0" fontId="50" fillId="0" borderId="1" xfId="35" applyNumberFormat="1" applyFont="1" applyAlignment="1" applyProtection="1">
      <alignment horizontal="left" vertical="top" wrapText="1"/>
      <protection/>
    </xf>
    <xf numFmtId="49" fontId="50" fillId="0" borderId="1" xfId="34" applyNumberFormat="1" applyFont="1" applyAlignment="1" applyProtection="1">
      <alignment horizontal="center" shrinkToFit="1"/>
      <protection/>
    </xf>
    <xf numFmtId="0" fontId="49" fillId="0" borderId="1" xfId="36" applyNumberFormat="1" applyFont="1" applyProtection="1">
      <alignment vertical="top" wrapText="1"/>
      <protection/>
    </xf>
    <xf numFmtId="1" fontId="49" fillId="0" borderId="1" xfId="33" applyNumberFormat="1" applyFont="1" applyAlignment="1" applyProtection="1">
      <alignment horizontal="center" shrinkToFit="1"/>
      <protection/>
    </xf>
    <xf numFmtId="0" fontId="49" fillId="0" borderId="1" xfId="37" applyNumberFormat="1" applyFont="1" applyProtection="1">
      <alignment vertical="top" wrapText="1"/>
      <protection/>
    </xf>
    <xf numFmtId="1" fontId="49" fillId="0" borderId="1" xfId="33" applyNumberFormat="1" applyFont="1" applyProtection="1">
      <alignment horizontal="center" vertical="top" shrinkToFit="1"/>
      <protection/>
    </xf>
    <xf numFmtId="0" fontId="50" fillId="0" borderId="1" xfId="36" applyNumberFormat="1" applyFont="1" applyProtection="1">
      <alignment vertical="top" wrapText="1"/>
      <protection/>
    </xf>
    <xf numFmtId="49" fontId="3" fillId="32" borderId="0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40" xfId="35"/>
    <cellStyle name="xl60" xfId="36"/>
    <cellStyle name="xl6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000000"/>
      <rgbColor rgb="00008000"/>
      <rgbColor rgb="00D2E6FF"/>
      <rgbColor rgb="00000000"/>
      <rgbColor rgb="00DDEDFF"/>
      <rgbColor rgb="00BFD8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4"/>
  <sheetViews>
    <sheetView tabSelected="1" zoomScale="110" zoomScaleNormal="110" zoomScalePageLayoutView="0" workbookViewId="0" topLeftCell="A1">
      <selection activeCell="B2" sqref="B2:H2"/>
    </sheetView>
  </sheetViews>
  <sheetFormatPr defaultColWidth="9.00390625" defaultRowHeight="15.75"/>
  <cols>
    <col min="1" max="1" width="2.00390625" style="1" customWidth="1"/>
    <col min="2" max="2" width="48.25390625" style="16" customWidth="1"/>
    <col min="3" max="3" width="5.25390625" style="31" hidden="1" customWidth="1"/>
    <col min="4" max="4" width="5.00390625" style="42" hidden="1" customWidth="1"/>
    <col min="5" max="5" width="12.125" style="31" customWidth="1"/>
    <col min="6" max="6" width="7.375" style="31" customWidth="1"/>
    <col min="7" max="7" width="12.875" style="55" customWidth="1"/>
    <col min="8" max="8" width="10.50390625" style="31" hidden="1" customWidth="1"/>
    <col min="9" max="9" width="11.625" style="1" hidden="1" customWidth="1"/>
    <col min="10" max="10" width="13.875" style="1" hidden="1" customWidth="1"/>
    <col min="11" max="11" width="6.25390625" style="1" customWidth="1"/>
    <col min="12" max="12" width="9.75390625" style="1" bestFit="1" customWidth="1"/>
    <col min="13" max="16384" width="9.00390625" style="1" customWidth="1"/>
  </cols>
  <sheetData>
    <row r="1" spans="4:9" ht="46.5" customHeight="1">
      <c r="D1" s="32"/>
      <c r="E1" s="108" t="s">
        <v>321</v>
      </c>
      <c r="F1" s="108"/>
      <c r="G1" s="108"/>
      <c r="H1" s="65"/>
      <c r="I1" s="65"/>
    </row>
    <row r="2" spans="2:9" ht="64.5" customHeight="1">
      <c r="B2" s="107" t="s">
        <v>312</v>
      </c>
      <c r="C2" s="107"/>
      <c r="D2" s="107"/>
      <c r="E2" s="107"/>
      <c r="F2" s="107"/>
      <c r="G2" s="107"/>
      <c r="H2" s="107"/>
      <c r="I2" s="9" t="s">
        <v>73</v>
      </c>
    </row>
    <row r="3" spans="2:10" ht="67.5" customHeight="1">
      <c r="B3" s="17" t="s">
        <v>0</v>
      </c>
      <c r="C3" s="33" t="s">
        <v>61</v>
      </c>
      <c r="D3" s="17" t="s">
        <v>1</v>
      </c>
      <c r="E3" s="17" t="s">
        <v>2</v>
      </c>
      <c r="F3" s="33" t="s">
        <v>62</v>
      </c>
      <c r="G3" s="58" t="s">
        <v>313</v>
      </c>
      <c r="H3" s="58" t="s">
        <v>93</v>
      </c>
      <c r="I3" s="8" t="s">
        <v>192</v>
      </c>
      <c r="J3" s="57"/>
    </row>
    <row r="4" spans="2:9" ht="12.75">
      <c r="B4" s="18">
        <v>1</v>
      </c>
      <c r="C4" s="34">
        <v>2</v>
      </c>
      <c r="D4" s="34">
        <v>3</v>
      </c>
      <c r="E4" s="34">
        <v>2</v>
      </c>
      <c r="F4" s="34">
        <v>3</v>
      </c>
      <c r="G4" s="59">
        <v>4</v>
      </c>
      <c r="H4" s="59">
        <v>7</v>
      </c>
      <c r="I4" s="2">
        <v>8</v>
      </c>
    </row>
    <row r="5" spans="2:9" s="3" customFormat="1" ht="14.25" customHeight="1" hidden="1">
      <c r="B5" s="19" t="s">
        <v>3</v>
      </c>
      <c r="C5" s="35"/>
      <c r="D5" s="35"/>
      <c r="E5" s="35"/>
      <c r="F5" s="35"/>
      <c r="G5" s="74" t="e">
        <f>#REF!</f>
        <v>#REF!</v>
      </c>
      <c r="H5" s="60" t="e">
        <f>#REF!</f>
        <v>#REF!</v>
      </c>
      <c r="I5" s="13" t="e">
        <f>H5+G5</f>
        <v>#REF!</v>
      </c>
    </row>
    <row r="6" spans="2:12" ht="30">
      <c r="B6" s="20" t="s">
        <v>258</v>
      </c>
      <c r="C6" s="36" t="s">
        <v>4</v>
      </c>
      <c r="D6" s="36"/>
      <c r="E6" s="36"/>
      <c r="F6" s="36"/>
      <c r="G6" s="60">
        <f>G7+G16+G47+G76+G92+G100+G111+G123+G138+G154+G158+G161+G29+G118+G106+G149+G89</f>
        <v>9953189.439999998</v>
      </c>
      <c r="H6" s="13" t="e">
        <f>H7+#REF!+H48+H76+H92+H100+H111+H123+H138+H154+H158+H161</f>
        <v>#REF!</v>
      </c>
      <c r="I6" s="13" t="e">
        <f>I7+#REF!+I48+I76+I92+I100+I111+I123+I138+I154+I158+I161</f>
        <v>#REF!</v>
      </c>
      <c r="L6" s="94"/>
    </row>
    <row r="7" spans="2:12" ht="30" customHeight="1">
      <c r="B7" s="21" t="s">
        <v>259</v>
      </c>
      <c r="C7" s="36" t="s">
        <v>4</v>
      </c>
      <c r="D7" s="36" t="s">
        <v>126</v>
      </c>
      <c r="E7" s="70" t="s">
        <v>145</v>
      </c>
      <c r="F7" s="36"/>
      <c r="G7" s="60">
        <f>G8</f>
        <v>543408.36</v>
      </c>
      <c r="H7" s="60">
        <f>H13</f>
        <v>0</v>
      </c>
      <c r="I7" s="13">
        <f aca="true" t="shared" si="0" ref="I7:I15">G7+H7</f>
        <v>543408.36</v>
      </c>
      <c r="L7" s="55"/>
    </row>
    <row r="8" spans="2:12" ht="25.5">
      <c r="B8" s="90" t="s">
        <v>231</v>
      </c>
      <c r="C8" s="36" t="s">
        <v>4</v>
      </c>
      <c r="D8" s="36" t="s">
        <v>126</v>
      </c>
      <c r="E8" s="52" t="s">
        <v>232</v>
      </c>
      <c r="F8" s="36"/>
      <c r="G8" s="56">
        <f>G9</f>
        <v>543408.36</v>
      </c>
      <c r="H8" s="60">
        <f>H14</f>
        <v>0</v>
      </c>
      <c r="I8" s="13">
        <f>G8+H8</f>
        <v>543408.36</v>
      </c>
      <c r="L8" s="55"/>
    </row>
    <row r="9" spans="2:12" ht="25.5">
      <c r="B9" s="83" t="s">
        <v>260</v>
      </c>
      <c r="C9" s="36" t="s">
        <v>4</v>
      </c>
      <c r="D9" s="36" t="s">
        <v>126</v>
      </c>
      <c r="E9" s="52" t="s">
        <v>222</v>
      </c>
      <c r="F9" s="36"/>
      <c r="G9" s="56">
        <f>G13+G10</f>
        <v>543408.36</v>
      </c>
      <c r="H9" s="56">
        <f>H13</f>
        <v>0</v>
      </c>
      <c r="I9" s="6">
        <f t="shared" si="0"/>
        <v>543408.36</v>
      </c>
      <c r="L9" s="55"/>
    </row>
    <row r="10" spans="2:12" ht="44.25" customHeight="1">
      <c r="B10" s="83" t="s">
        <v>242</v>
      </c>
      <c r="C10" s="36"/>
      <c r="D10" s="36"/>
      <c r="E10" s="54" t="s">
        <v>245</v>
      </c>
      <c r="F10" s="36"/>
      <c r="G10" s="56">
        <f>G11</f>
        <v>50373.36</v>
      </c>
      <c r="H10" s="56"/>
      <c r="I10" s="6"/>
      <c r="L10" s="55"/>
    </row>
    <row r="11" spans="2:12" ht="25.5">
      <c r="B11" s="83" t="s">
        <v>243</v>
      </c>
      <c r="C11" s="36"/>
      <c r="D11" s="36"/>
      <c r="E11" s="54" t="s">
        <v>245</v>
      </c>
      <c r="F11" s="36" t="s">
        <v>246</v>
      </c>
      <c r="G11" s="56">
        <f>G12</f>
        <v>50373.36</v>
      </c>
      <c r="H11" s="56"/>
      <c r="I11" s="6"/>
      <c r="L11" s="55"/>
    </row>
    <row r="12" spans="2:12" ht="25.5">
      <c r="B12" s="83" t="s">
        <v>244</v>
      </c>
      <c r="C12" s="36"/>
      <c r="D12" s="36"/>
      <c r="E12" s="54" t="s">
        <v>245</v>
      </c>
      <c r="F12" s="36" t="s">
        <v>247</v>
      </c>
      <c r="G12" s="56">
        <v>50373.36</v>
      </c>
      <c r="H12" s="56"/>
      <c r="I12" s="6"/>
      <c r="L12" s="55"/>
    </row>
    <row r="13" spans="2:12" ht="18" customHeight="1">
      <c r="B13" s="30" t="s">
        <v>223</v>
      </c>
      <c r="C13" s="36" t="s">
        <v>4</v>
      </c>
      <c r="D13" s="36" t="s">
        <v>126</v>
      </c>
      <c r="E13" s="54" t="s">
        <v>221</v>
      </c>
      <c r="F13" s="36"/>
      <c r="G13" s="56">
        <f>G14</f>
        <v>493035</v>
      </c>
      <c r="H13" s="56">
        <f>H14</f>
        <v>0</v>
      </c>
      <c r="I13" s="6">
        <f t="shared" si="0"/>
        <v>493035</v>
      </c>
      <c r="L13" s="55"/>
    </row>
    <row r="14" spans="2:12" ht="25.5">
      <c r="B14" s="21" t="s">
        <v>89</v>
      </c>
      <c r="C14" s="36" t="s">
        <v>4</v>
      </c>
      <c r="D14" s="36" t="s">
        <v>126</v>
      </c>
      <c r="E14" s="54" t="s">
        <v>221</v>
      </c>
      <c r="F14" s="36" t="s">
        <v>90</v>
      </c>
      <c r="G14" s="56">
        <f>G15</f>
        <v>493035</v>
      </c>
      <c r="H14" s="56">
        <f>H15</f>
        <v>0</v>
      </c>
      <c r="I14" s="6">
        <f t="shared" si="0"/>
        <v>493035</v>
      </c>
      <c r="L14" s="55"/>
    </row>
    <row r="15" spans="2:12" ht="25.5">
      <c r="B15" s="91" t="s">
        <v>233</v>
      </c>
      <c r="C15" s="36" t="s">
        <v>4</v>
      </c>
      <c r="D15" s="36" t="s">
        <v>126</v>
      </c>
      <c r="E15" s="54" t="s">
        <v>221</v>
      </c>
      <c r="F15" s="36" t="s">
        <v>128</v>
      </c>
      <c r="G15" s="56">
        <v>493035</v>
      </c>
      <c r="H15" s="56">
        <v>0</v>
      </c>
      <c r="I15" s="6">
        <f t="shared" si="0"/>
        <v>493035</v>
      </c>
      <c r="J15" s="79"/>
      <c r="L15" s="55"/>
    </row>
    <row r="16" spans="2:12" ht="38.25">
      <c r="B16" s="21" t="s">
        <v>314</v>
      </c>
      <c r="C16" s="36"/>
      <c r="D16" s="36"/>
      <c r="E16" s="54" t="s">
        <v>316</v>
      </c>
      <c r="F16" s="36"/>
      <c r="G16" s="56">
        <f>G17</f>
        <v>3038186</v>
      </c>
      <c r="H16" s="56"/>
      <c r="I16" s="6"/>
      <c r="J16" s="79"/>
      <c r="L16" s="55"/>
    </row>
    <row r="17" spans="2:12" ht="25.5">
      <c r="B17" s="21" t="s">
        <v>315</v>
      </c>
      <c r="C17" s="36"/>
      <c r="D17" s="36"/>
      <c r="E17" s="54" t="s">
        <v>317</v>
      </c>
      <c r="F17" s="36"/>
      <c r="G17" s="56">
        <f>G18+G23+G26</f>
        <v>3038186</v>
      </c>
      <c r="H17" s="56"/>
      <c r="I17" s="6"/>
      <c r="J17" s="79"/>
      <c r="L17" s="55"/>
    </row>
    <row r="18" spans="2:12" ht="25.5">
      <c r="B18" s="21" t="s">
        <v>72</v>
      </c>
      <c r="C18" s="36"/>
      <c r="D18" s="36"/>
      <c r="E18" s="54" t="s">
        <v>318</v>
      </c>
      <c r="F18" s="36"/>
      <c r="G18" s="56">
        <f>G19+G21</f>
        <v>2208176</v>
      </c>
      <c r="H18" s="56"/>
      <c r="I18" s="6"/>
      <c r="J18" s="79"/>
      <c r="L18" s="55"/>
    </row>
    <row r="19" spans="2:12" ht="63.75">
      <c r="B19" s="21" t="s">
        <v>54</v>
      </c>
      <c r="C19" s="36"/>
      <c r="D19" s="36"/>
      <c r="E19" s="54" t="s">
        <v>318</v>
      </c>
      <c r="F19" s="36" t="s">
        <v>42</v>
      </c>
      <c r="G19" s="56">
        <f>G20</f>
        <v>1808176</v>
      </c>
      <c r="H19" s="56"/>
      <c r="I19" s="6"/>
      <c r="J19" s="79"/>
      <c r="L19" s="55"/>
    </row>
    <row r="20" spans="2:12" ht="25.5">
      <c r="B20" s="21" t="s">
        <v>51</v>
      </c>
      <c r="C20" s="36"/>
      <c r="D20" s="36"/>
      <c r="E20" s="54" t="s">
        <v>318</v>
      </c>
      <c r="F20" s="36" t="s">
        <v>43</v>
      </c>
      <c r="G20" s="56">
        <v>1808176</v>
      </c>
      <c r="H20" s="56"/>
      <c r="I20" s="6"/>
      <c r="J20" s="79"/>
      <c r="L20" s="55"/>
    </row>
    <row r="21" spans="2:12" ht="25.5">
      <c r="B21" s="21" t="s">
        <v>52</v>
      </c>
      <c r="C21" s="36"/>
      <c r="D21" s="36"/>
      <c r="E21" s="54" t="s">
        <v>318</v>
      </c>
      <c r="F21" s="36" t="s">
        <v>44</v>
      </c>
      <c r="G21" s="56">
        <f>G22</f>
        <v>400000</v>
      </c>
      <c r="H21" s="56"/>
      <c r="I21" s="6"/>
      <c r="J21" s="79"/>
      <c r="L21" s="55"/>
    </row>
    <row r="22" spans="2:12" ht="25.5">
      <c r="B22" s="21" t="s">
        <v>53</v>
      </c>
      <c r="C22" s="36"/>
      <c r="D22" s="36"/>
      <c r="E22" s="54" t="s">
        <v>318</v>
      </c>
      <c r="F22" s="36" t="s">
        <v>45</v>
      </c>
      <c r="G22" s="56">
        <v>400000</v>
      </c>
      <c r="H22" s="56"/>
      <c r="I22" s="6"/>
      <c r="J22" s="79"/>
      <c r="L22" s="55"/>
    </row>
    <row r="23" spans="2:12" ht="25.5">
      <c r="B23" s="21" t="s">
        <v>10</v>
      </c>
      <c r="C23" s="36"/>
      <c r="D23" s="36"/>
      <c r="E23" s="54" t="s">
        <v>319</v>
      </c>
      <c r="F23" s="36"/>
      <c r="G23" s="56">
        <f>G24</f>
        <v>680010</v>
      </c>
      <c r="H23" s="56"/>
      <c r="I23" s="6"/>
      <c r="J23" s="79"/>
      <c r="L23" s="55"/>
    </row>
    <row r="24" spans="2:12" ht="63.75">
      <c r="B24" s="21" t="s">
        <v>54</v>
      </c>
      <c r="C24" s="36"/>
      <c r="D24" s="36"/>
      <c r="E24" s="54" t="s">
        <v>319</v>
      </c>
      <c r="F24" s="36" t="s">
        <v>42</v>
      </c>
      <c r="G24" s="56">
        <f>G25</f>
        <v>680010</v>
      </c>
      <c r="H24" s="56"/>
      <c r="I24" s="6"/>
      <c r="J24" s="79"/>
      <c r="L24" s="55"/>
    </row>
    <row r="25" spans="2:12" ht="25.5">
      <c r="B25" s="21" t="s">
        <v>51</v>
      </c>
      <c r="C25" s="36"/>
      <c r="D25" s="36"/>
      <c r="E25" s="54" t="s">
        <v>319</v>
      </c>
      <c r="F25" s="36" t="s">
        <v>43</v>
      </c>
      <c r="G25" s="56">
        <v>680010</v>
      </c>
      <c r="H25" s="56"/>
      <c r="I25" s="6"/>
      <c r="J25" s="79"/>
      <c r="L25" s="55"/>
    </row>
    <row r="26" spans="2:12" ht="25.5">
      <c r="B26" s="91" t="s">
        <v>15</v>
      </c>
      <c r="C26" s="36"/>
      <c r="D26" s="36"/>
      <c r="E26" s="54" t="s">
        <v>320</v>
      </c>
      <c r="F26" s="36"/>
      <c r="G26" s="56">
        <f>G27</f>
        <v>150000</v>
      </c>
      <c r="H26" s="56"/>
      <c r="I26" s="6"/>
      <c r="J26" s="79"/>
      <c r="L26" s="55"/>
    </row>
    <row r="27" spans="2:12" ht="25.5">
      <c r="B27" s="91" t="s">
        <v>52</v>
      </c>
      <c r="C27" s="36"/>
      <c r="D27" s="36"/>
      <c r="E27" s="54" t="s">
        <v>320</v>
      </c>
      <c r="F27" s="36" t="s">
        <v>44</v>
      </c>
      <c r="G27" s="56">
        <f>G28</f>
        <v>150000</v>
      </c>
      <c r="H27" s="56"/>
      <c r="I27" s="6"/>
      <c r="J27" s="79"/>
      <c r="L27" s="55"/>
    </row>
    <row r="28" spans="2:12" ht="25.5">
      <c r="B28" s="91" t="s">
        <v>53</v>
      </c>
      <c r="C28" s="36"/>
      <c r="D28" s="36"/>
      <c r="E28" s="54" t="s">
        <v>320</v>
      </c>
      <c r="F28" s="36" t="s">
        <v>45</v>
      </c>
      <c r="G28" s="56">
        <v>150000</v>
      </c>
      <c r="H28" s="56"/>
      <c r="I28" s="6"/>
      <c r="J28" s="79"/>
      <c r="L28" s="55"/>
    </row>
    <row r="29" spans="2:12" ht="38.25">
      <c r="B29" s="92" t="s">
        <v>261</v>
      </c>
      <c r="C29" s="36"/>
      <c r="D29" s="36"/>
      <c r="E29" s="86" t="s">
        <v>139</v>
      </c>
      <c r="F29" s="71"/>
      <c r="G29" s="60">
        <f>G30+G35</f>
        <v>709000</v>
      </c>
      <c r="H29" s="56"/>
      <c r="I29" s="6"/>
      <c r="J29" s="79"/>
      <c r="L29" s="55"/>
    </row>
    <row r="30" spans="2:12" ht="25.5">
      <c r="B30" s="83" t="s">
        <v>196</v>
      </c>
      <c r="C30" s="36"/>
      <c r="D30" s="36"/>
      <c r="E30" s="85" t="s">
        <v>199</v>
      </c>
      <c r="F30" s="36"/>
      <c r="G30" s="56">
        <f>G31</f>
        <v>15000</v>
      </c>
      <c r="H30" s="56"/>
      <c r="I30" s="6"/>
      <c r="J30" s="79"/>
      <c r="L30" s="55"/>
    </row>
    <row r="31" spans="2:10" ht="25.5">
      <c r="B31" s="83" t="s">
        <v>197</v>
      </c>
      <c r="C31" s="36"/>
      <c r="D31" s="36"/>
      <c r="E31" s="85" t="s">
        <v>200</v>
      </c>
      <c r="F31" s="36"/>
      <c r="G31" s="56">
        <f>G32</f>
        <v>15000</v>
      </c>
      <c r="H31" s="56"/>
      <c r="I31" s="6"/>
      <c r="J31" s="79"/>
    </row>
    <row r="32" spans="2:10" ht="25.5">
      <c r="B32" s="83" t="s">
        <v>198</v>
      </c>
      <c r="C32" s="36"/>
      <c r="D32" s="36"/>
      <c r="E32" s="85" t="s">
        <v>201</v>
      </c>
      <c r="F32" s="36"/>
      <c r="G32" s="56">
        <f>G33</f>
        <v>15000</v>
      </c>
      <c r="H32" s="56"/>
      <c r="I32" s="6"/>
      <c r="J32" s="79"/>
    </row>
    <row r="33" spans="2:10" ht="25.5">
      <c r="B33" s="83" t="s">
        <v>52</v>
      </c>
      <c r="C33" s="36"/>
      <c r="D33" s="36"/>
      <c r="E33" s="85" t="s">
        <v>201</v>
      </c>
      <c r="F33" s="36" t="s">
        <v>44</v>
      </c>
      <c r="G33" s="56">
        <f>G34</f>
        <v>15000</v>
      </c>
      <c r="H33" s="56"/>
      <c r="I33" s="6"/>
      <c r="J33" s="79"/>
    </row>
    <row r="34" spans="2:10" ht="25.5">
      <c r="B34" s="84" t="s">
        <v>53</v>
      </c>
      <c r="C34" s="36"/>
      <c r="D34" s="36"/>
      <c r="E34" s="85" t="s">
        <v>201</v>
      </c>
      <c r="F34" s="36" t="s">
        <v>45</v>
      </c>
      <c r="G34" s="56">
        <v>15000</v>
      </c>
      <c r="H34" s="56"/>
      <c r="I34" s="6"/>
      <c r="J34" s="79"/>
    </row>
    <row r="35" spans="2:9" s="16" customFormat="1" ht="38.25">
      <c r="B35" s="83" t="s">
        <v>262</v>
      </c>
      <c r="C35" s="36" t="s">
        <v>4</v>
      </c>
      <c r="D35" s="36" t="s">
        <v>109</v>
      </c>
      <c r="E35" s="52" t="s">
        <v>205</v>
      </c>
      <c r="F35" s="36"/>
      <c r="G35" s="56">
        <f>G36+G39+G44</f>
        <v>694000</v>
      </c>
      <c r="H35" s="56">
        <f aca="true" t="shared" si="1" ref="H35:I37">H36</f>
        <v>0</v>
      </c>
      <c r="I35" s="15">
        <f t="shared" si="1"/>
        <v>4000</v>
      </c>
    </row>
    <row r="36" spans="2:9" s="16" customFormat="1" ht="64.5" customHeight="1">
      <c r="B36" s="24" t="s">
        <v>193</v>
      </c>
      <c r="C36" s="36" t="s">
        <v>4</v>
      </c>
      <c r="D36" s="36" t="s">
        <v>109</v>
      </c>
      <c r="E36" s="54" t="s">
        <v>204</v>
      </c>
      <c r="F36" s="36"/>
      <c r="G36" s="56">
        <f>G37</f>
        <v>4000</v>
      </c>
      <c r="H36" s="56">
        <f t="shared" si="1"/>
        <v>0</v>
      </c>
      <c r="I36" s="15">
        <f t="shared" si="1"/>
        <v>4000</v>
      </c>
    </row>
    <row r="37" spans="2:9" s="16" customFormat="1" ht="25.5">
      <c r="B37" s="24" t="s">
        <v>52</v>
      </c>
      <c r="C37" s="36" t="s">
        <v>4</v>
      </c>
      <c r="D37" s="36" t="s">
        <v>109</v>
      </c>
      <c r="E37" s="54" t="s">
        <v>204</v>
      </c>
      <c r="F37" s="36" t="s">
        <v>44</v>
      </c>
      <c r="G37" s="56">
        <f>G38</f>
        <v>4000</v>
      </c>
      <c r="H37" s="56">
        <f t="shared" si="1"/>
        <v>0</v>
      </c>
      <c r="I37" s="15">
        <f t="shared" si="1"/>
        <v>4000</v>
      </c>
    </row>
    <row r="38" spans="2:10" s="16" customFormat="1" ht="26.25" customHeight="1">
      <c r="B38" s="84" t="s">
        <v>53</v>
      </c>
      <c r="C38" s="36" t="s">
        <v>27</v>
      </c>
      <c r="D38" s="36" t="s">
        <v>109</v>
      </c>
      <c r="E38" s="54" t="s">
        <v>204</v>
      </c>
      <c r="F38" s="36" t="s">
        <v>45</v>
      </c>
      <c r="G38" s="56">
        <v>4000</v>
      </c>
      <c r="H38" s="56">
        <v>0</v>
      </c>
      <c r="I38" s="43">
        <f>SUM(G38:H38)</f>
        <v>4000</v>
      </c>
      <c r="J38" s="81"/>
    </row>
    <row r="39" spans="2:9" s="31" customFormat="1" ht="54" customHeight="1">
      <c r="B39" s="87" t="s">
        <v>202</v>
      </c>
      <c r="C39" s="36" t="s">
        <v>4</v>
      </c>
      <c r="D39" s="36" t="s">
        <v>111</v>
      </c>
      <c r="E39" s="54" t="s">
        <v>203</v>
      </c>
      <c r="F39" s="36"/>
      <c r="G39" s="56">
        <f aca="true" t="shared" si="2" ref="G39:I40">G40</f>
        <v>690000</v>
      </c>
      <c r="H39" s="56">
        <f t="shared" si="2"/>
        <v>0</v>
      </c>
      <c r="I39" s="15">
        <f t="shared" si="2"/>
        <v>690000</v>
      </c>
    </row>
    <row r="40" spans="2:9" s="31" customFormat="1" ht="25.5">
      <c r="B40" s="87" t="s">
        <v>52</v>
      </c>
      <c r="C40" s="36" t="s">
        <v>4</v>
      </c>
      <c r="D40" s="36" t="s">
        <v>111</v>
      </c>
      <c r="E40" s="54" t="s">
        <v>203</v>
      </c>
      <c r="F40" s="36" t="s">
        <v>44</v>
      </c>
      <c r="G40" s="56">
        <f t="shared" si="2"/>
        <v>690000</v>
      </c>
      <c r="H40" s="56">
        <f t="shared" si="2"/>
        <v>0</v>
      </c>
      <c r="I40" s="15">
        <f t="shared" si="2"/>
        <v>690000</v>
      </c>
    </row>
    <row r="41" spans="2:10" s="31" customFormat="1" ht="25.5">
      <c r="B41" s="87" t="s">
        <v>53</v>
      </c>
      <c r="C41" s="36" t="s">
        <v>4</v>
      </c>
      <c r="D41" s="36" t="s">
        <v>111</v>
      </c>
      <c r="E41" s="54" t="s">
        <v>203</v>
      </c>
      <c r="F41" s="36" t="s">
        <v>45</v>
      </c>
      <c r="G41" s="56">
        <v>690000</v>
      </c>
      <c r="H41" s="56">
        <v>0</v>
      </c>
      <c r="I41" s="43">
        <f>SUM(G41:H41)</f>
        <v>690000</v>
      </c>
      <c r="J41" s="82"/>
    </row>
    <row r="42" spans="2:10" s="31" customFormat="1" ht="12.75" hidden="1">
      <c r="B42" s="87" t="s">
        <v>248</v>
      </c>
      <c r="C42" s="36"/>
      <c r="D42" s="36"/>
      <c r="E42" s="54" t="s">
        <v>251</v>
      </c>
      <c r="F42" s="54"/>
      <c r="G42" s="56">
        <f>G43</f>
        <v>0</v>
      </c>
      <c r="H42" s="56"/>
      <c r="I42" s="43"/>
      <c r="J42" s="82"/>
    </row>
    <row r="43" spans="2:10" s="31" customFormat="1" ht="39" hidden="1">
      <c r="B43" s="87" t="s">
        <v>249</v>
      </c>
      <c r="C43" s="36"/>
      <c r="D43" s="36"/>
      <c r="E43" s="54" t="s">
        <v>252</v>
      </c>
      <c r="F43" s="54"/>
      <c r="G43" s="56">
        <f>G44</f>
        <v>0</v>
      </c>
      <c r="H43" s="56"/>
      <c r="I43" s="43"/>
      <c r="J43" s="82"/>
    </row>
    <row r="44" spans="2:10" s="31" customFormat="1" ht="26.25" hidden="1">
      <c r="B44" s="87" t="s">
        <v>250</v>
      </c>
      <c r="C44" s="36"/>
      <c r="D44" s="36"/>
      <c r="E44" s="54" t="s">
        <v>253</v>
      </c>
      <c r="F44" s="54"/>
      <c r="G44" s="56">
        <f>G45</f>
        <v>0</v>
      </c>
      <c r="H44" s="56"/>
      <c r="I44" s="43"/>
      <c r="J44" s="82"/>
    </row>
    <row r="45" spans="2:12" s="31" customFormat="1" ht="26.25" hidden="1">
      <c r="B45" s="84" t="s">
        <v>52</v>
      </c>
      <c r="C45" s="36"/>
      <c r="D45" s="36"/>
      <c r="E45" s="54" t="s">
        <v>253</v>
      </c>
      <c r="F45" s="54" t="s">
        <v>44</v>
      </c>
      <c r="G45" s="56">
        <f>G46</f>
        <v>0</v>
      </c>
      <c r="H45" s="56"/>
      <c r="I45" s="43"/>
      <c r="J45" s="82"/>
      <c r="L45" s="55"/>
    </row>
    <row r="46" spans="2:12" s="31" customFormat="1" ht="26.25" hidden="1">
      <c r="B46" s="84" t="s">
        <v>53</v>
      </c>
      <c r="C46" s="36"/>
      <c r="D46" s="36"/>
      <c r="E46" s="54" t="s">
        <v>253</v>
      </c>
      <c r="F46" s="54" t="s">
        <v>45</v>
      </c>
      <c r="G46" s="56"/>
      <c r="H46" s="56"/>
      <c r="I46" s="43"/>
      <c r="J46" s="82"/>
      <c r="L46" s="55"/>
    </row>
    <row r="47" spans="2:12" s="16" customFormat="1" ht="44.25" customHeight="1">
      <c r="B47" s="24" t="s">
        <v>263</v>
      </c>
      <c r="C47" s="36" t="s">
        <v>4</v>
      </c>
      <c r="D47" s="36" t="s">
        <v>103</v>
      </c>
      <c r="E47" s="70" t="s">
        <v>134</v>
      </c>
      <c r="F47" s="71"/>
      <c r="G47" s="60">
        <f>G48</f>
        <v>903498</v>
      </c>
      <c r="H47" s="60">
        <f>H56+H59+H62+H65+H68+H71+H74</f>
        <v>0</v>
      </c>
      <c r="I47" s="60">
        <f>I56+I59+I62+I65+I68+I71+I74</f>
        <v>4000</v>
      </c>
      <c r="L47" s="69"/>
    </row>
    <row r="48" spans="2:12" s="16" customFormat="1" ht="44.25" customHeight="1">
      <c r="B48" s="24" t="s">
        <v>264</v>
      </c>
      <c r="C48" s="36" t="s">
        <v>4</v>
      </c>
      <c r="D48" s="36" t="s">
        <v>103</v>
      </c>
      <c r="E48" s="52" t="s">
        <v>206</v>
      </c>
      <c r="F48" s="36"/>
      <c r="G48" s="56">
        <f>G49+G55+G58+G61+G64+G67+G70+G73</f>
        <v>903498</v>
      </c>
      <c r="H48" s="60">
        <f>H57+H60+H63+H66+H69+H72+H75</f>
        <v>0</v>
      </c>
      <c r="I48" s="60">
        <f>I57+I60+I63+I66+I69+I72+I75</f>
        <v>4000</v>
      </c>
      <c r="L48" s="69"/>
    </row>
    <row r="49" spans="2:12" s="16" customFormat="1" ht="39.75" customHeight="1">
      <c r="B49" s="84" t="s">
        <v>278</v>
      </c>
      <c r="C49" s="36"/>
      <c r="D49" s="36"/>
      <c r="E49" s="54" t="s">
        <v>237</v>
      </c>
      <c r="F49" s="54"/>
      <c r="G49" s="56">
        <f>G50+G53</f>
        <v>899498</v>
      </c>
      <c r="H49" s="60"/>
      <c r="I49" s="60"/>
      <c r="L49" s="69"/>
    </row>
    <row r="50" spans="2:12" s="16" customFormat="1" ht="42" customHeight="1">
      <c r="B50" s="83" t="s">
        <v>265</v>
      </c>
      <c r="C50" s="36"/>
      <c r="D50" s="36"/>
      <c r="E50" s="54" t="s">
        <v>237</v>
      </c>
      <c r="F50" s="59">
        <v>100</v>
      </c>
      <c r="G50" s="56">
        <f>G51</f>
        <v>859498</v>
      </c>
      <c r="H50" s="60"/>
      <c r="I50" s="60"/>
      <c r="L50" s="69"/>
    </row>
    <row r="51" spans="2:9" s="16" customFormat="1" ht="18.75" customHeight="1">
      <c r="B51" s="83" t="s">
        <v>238</v>
      </c>
      <c r="C51" s="36"/>
      <c r="D51" s="36"/>
      <c r="E51" s="54" t="s">
        <v>237</v>
      </c>
      <c r="F51" s="59">
        <v>110</v>
      </c>
      <c r="G51" s="56">
        <v>859498</v>
      </c>
      <c r="H51" s="60"/>
      <c r="I51" s="60"/>
    </row>
    <row r="52" spans="2:9" s="16" customFormat="1" ht="25.5">
      <c r="B52" s="25" t="s">
        <v>235</v>
      </c>
      <c r="C52" s="36" t="s">
        <v>4</v>
      </c>
      <c r="D52" s="36" t="s">
        <v>103</v>
      </c>
      <c r="E52" s="54" t="s">
        <v>237</v>
      </c>
      <c r="F52" s="34"/>
      <c r="G52" s="56">
        <f>G54</f>
        <v>40000</v>
      </c>
      <c r="H52" s="56">
        <f>H54</f>
        <v>0</v>
      </c>
      <c r="I52" s="15">
        <f>I54</f>
        <v>0</v>
      </c>
    </row>
    <row r="53" spans="2:9" s="16" customFormat="1" ht="38.25" customHeight="1">
      <c r="B53" s="89" t="s">
        <v>239</v>
      </c>
      <c r="C53" s="36"/>
      <c r="D53" s="36"/>
      <c r="E53" s="54" t="s">
        <v>237</v>
      </c>
      <c r="F53" s="59">
        <v>200</v>
      </c>
      <c r="G53" s="56">
        <f>G54</f>
        <v>40000</v>
      </c>
      <c r="H53" s="60"/>
      <c r="I53" s="60"/>
    </row>
    <row r="54" spans="2:9" s="16" customFormat="1" ht="27.75" customHeight="1">
      <c r="B54" s="84" t="s">
        <v>240</v>
      </c>
      <c r="C54" s="36"/>
      <c r="D54" s="36"/>
      <c r="E54" s="54" t="s">
        <v>237</v>
      </c>
      <c r="F54" s="59" t="s">
        <v>45</v>
      </c>
      <c r="G54" s="56">
        <v>40000</v>
      </c>
      <c r="H54" s="60"/>
      <c r="I54" s="60"/>
    </row>
    <row r="55" spans="2:9" s="16" customFormat="1" ht="26.25" hidden="1">
      <c r="B55" s="25" t="s">
        <v>235</v>
      </c>
      <c r="C55" s="36" t="s">
        <v>4</v>
      </c>
      <c r="D55" s="36" t="s">
        <v>103</v>
      </c>
      <c r="E55" s="54" t="s">
        <v>234</v>
      </c>
      <c r="F55" s="34"/>
      <c r="G55" s="56">
        <f>G57</f>
        <v>0</v>
      </c>
      <c r="H55" s="56">
        <f>H57</f>
        <v>0</v>
      </c>
      <c r="I55" s="15">
        <f>I57</f>
        <v>0</v>
      </c>
    </row>
    <row r="56" spans="2:10" s="16" customFormat="1" ht="26.25" hidden="1">
      <c r="B56" s="89" t="s">
        <v>224</v>
      </c>
      <c r="C56" s="36" t="s">
        <v>4</v>
      </c>
      <c r="D56" s="36" t="s">
        <v>103</v>
      </c>
      <c r="E56" s="54" t="s">
        <v>234</v>
      </c>
      <c r="F56" s="34">
        <v>200</v>
      </c>
      <c r="G56" s="56">
        <f>G57</f>
        <v>0</v>
      </c>
      <c r="H56" s="56"/>
      <c r="I56" s="43">
        <f>SUM(G56:H56)</f>
        <v>0</v>
      </c>
      <c r="J56" s="81"/>
    </row>
    <row r="57" spans="2:10" s="16" customFormat="1" ht="26.25" hidden="1">
      <c r="B57" s="84" t="s">
        <v>53</v>
      </c>
      <c r="C57" s="36" t="s">
        <v>4</v>
      </c>
      <c r="D57" s="36" t="s">
        <v>103</v>
      </c>
      <c r="E57" s="54" t="s">
        <v>234</v>
      </c>
      <c r="F57" s="34" t="s">
        <v>45</v>
      </c>
      <c r="G57" s="56"/>
      <c r="H57" s="56"/>
      <c r="I57" s="43">
        <f>SUM(G57:H57)</f>
        <v>0</v>
      </c>
      <c r="J57" s="81"/>
    </row>
    <row r="58" spans="2:9" s="16" customFormat="1" ht="26.25" hidden="1">
      <c r="B58" s="24" t="s">
        <v>112</v>
      </c>
      <c r="C58" s="36" t="s">
        <v>4</v>
      </c>
      <c r="D58" s="36" t="s">
        <v>107</v>
      </c>
      <c r="E58" s="54" t="s">
        <v>207</v>
      </c>
      <c r="F58" s="36"/>
      <c r="G58" s="56">
        <f>G60</f>
        <v>0</v>
      </c>
      <c r="H58" s="56">
        <f>H60</f>
        <v>0</v>
      </c>
      <c r="I58" s="43">
        <f aca="true" t="shared" si="3" ref="I58:I75">SUM(G58:H58)</f>
        <v>0</v>
      </c>
    </row>
    <row r="59" spans="2:10" s="16" customFormat="1" ht="26.25" hidden="1">
      <c r="B59" s="87" t="s">
        <v>52</v>
      </c>
      <c r="C59" s="36" t="s">
        <v>4</v>
      </c>
      <c r="D59" s="36" t="s">
        <v>107</v>
      </c>
      <c r="E59" s="54" t="s">
        <v>207</v>
      </c>
      <c r="F59" s="34">
        <v>200</v>
      </c>
      <c r="G59" s="56">
        <f>G60</f>
        <v>0</v>
      </c>
      <c r="H59" s="56">
        <v>0</v>
      </c>
      <c r="I59" s="43">
        <f>SUM(G59:H59)</f>
        <v>0</v>
      </c>
      <c r="J59" s="81"/>
    </row>
    <row r="60" spans="2:10" s="16" customFormat="1" ht="26.25" hidden="1">
      <c r="B60" s="84" t="s">
        <v>53</v>
      </c>
      <c r="C60" s="36" t="s">
        <v>4</v>
      </c>
      <c r="D60" s="36" t="s">
        <v>107</v>
      </c>
      <c r="E60" s="54" t="s">
        <v>207</v>
      </c>
      <c r="F60" s="34">
        <v>240</v>
      </c>
      <c r="G60" s="56"/>
      <c r="H60" s="56">
        <v>0</v>
      </c>
      <c r="I60" s="43">
        <f t="shared" si="3"/>
        <v>0</v>
      </c>
      <c r="J60" s="81"/>
    </row>
    <row r="61" spans="2:9" s="16" customFormat="1" ht="25.5">
      <c r="B61" s="24" t="s">
        <v>115</v>
      </c>
      <c r="C61" s="36" t="s">
        <v>4</v>
      </c>
      <c r="D61" s="36" t="s">
        <v>107</v>
      </c>
      <c r="E61" s="53" t="s">
        <v>208</v>
      </c>
      <c r="F61" s="36"/>
      <c r="G61" s="56">
        <f>G63</f>
        <v>1000</v>
      </c>
      <c r="H61" s="56">
        <f>H63</f>
        <v>0</v>
      </c>
      <c r="I61" s="43">
        <f t="shared" si="3"/>
        <v>1000</v>
      </c>
    </row>
    <row r="62" spans="2:10" s="16" customFormat="1" ht="65.25" customHeight="1">
      <c r="B62" s="89" t="s">
        <v>225</v>
      </c>
      <c r="C62" s="36" t="s">
        <v>4</v>
      </c>
      <c r="D62" s="36" t="s">
        <v>107</v>
      </c>
      <c r="E62" s="53" t="s">
        <v>208</v>
      </c>
      <c r="F62" s="34">
        <v>200</v>
      </c>
      <c r="G62" s="56">
        <f>G63</f>
        <v>1000</v>
      </c>
      <c r="H62" s="56">
        <v>0</v>
      </c>
      <c r="I62" s="43">
        <f>SUM(G62:H62)</f>
        <v>1000</v>
      </c>
      <c r="J62" s="81"/>
    </row>
    <row r="63" spans="2:10" s="16" customFormat="1" ht="30.75" customHeight="1">
      <c r="B63" s="84" t="s">
        <v>53</v>
      </c>
      <c r="C63" s="36" t="s">
        <v>4</v>
      </c>
      <c r="D63" s="36" t="s">
        <v>107</v>
      </c>
      <c r="E63" s="53" t="s">
        <v>208</v>
      </c>
      <c r="F63" s="34">
        <v>240</v>
      </c>
      <c r="G63" s="56">
        <v>1000</v>
      </c>
      <c r="H63" s="56">
        <v>0</v>
      </c>
      <c r="I63" s="43">
        <f t="shared" si="3"/>
        <v>1000</v>
      </c>
      <c r="J63" s="81"/>
    </row>
    <row r="64" spans="2:9" s="16" customFormat="1" ht="12.75" hidden="1">
      <c r="B64" s="24" t="s">
        <v>116</v>
      </c>
      <c r="C64" s="36" t="s">
        <v>4</v>
      </c>
      <c r="D64" s="36" t="s">
        <v>107</v>
      </c>
      <c r="E64" s="53" t="s">
        <v>209</v>
      </c>
      <c r="F64" s="36"/>
      <c r="G64" s="56">
        <f>G66</f>
        <v>0</v>
      </c>
      <c r="H64" s="56">
        <f>H66</f>
        <v>0</v>
      </c>
      <c r="I64" s="43">
        <f t="shared" si="3"/>
        <v>0</v>
      </c>
    </row>
    <row r="65" spans="2:10" s="16" customFormat="1" ht="43.5" customHeight="1" hidden="1">
      <c r="B65" s="89" t="s">
        <v>226</v>
      </c>
      <c r="C65" s="36" t="s">
        <v>4</v>
      </c>
      <c r="D65" s="36" t="s">
        <v>107</v>
      </c>
      <c r="E65" s="53" t="s">
        <v>209</v>
      </c>
      <c r="F65" s="34">
        <v>200</v>
      </c>
      <c r="G65" s="56">
        <f>G66</f>
        <v>0</v>
      </c>
      <c r="H65" s="56">
        <v>0</v>
      </c>
      <c r="I65" s="43">
        <f>SUM(G65:H65)</f>
        <v>0</v>
      </c>
      <c r="J65" s="81"/>
    </row>
    <row r="66" spans="2:10" s="16" customFormat="1" ht="26.25" hidden="1">
      <c r="B66" s="84" t="s">
        <v>53</v>
      </c>
      <c r="C66" s="36" t="s">
        <v>4</v>
      </c>
      <c r="D66" s="36" t="s">
        <v>107</v>
      </c>
      <c r="E66" s="53" t="s">
        <v>209</v>
      </c>
      <c r="F66" s="34">
        <v>240</v>
      </c>
      <c r="G66" s="56"/>
      <c r="H66" s="56">
        <v>0</v>
      </c>
      <c r="I66" s="43">
        <f t="shared" si="3"/>
        <v>0</v>
      </c>
      <c r="J66" s="81"/>
    </row>
    <row r="67" spans="2:9" s="16" customFormat="1" ht="25.5">
      <c r="B67" s="24" t="s">
        <v>117</v>
      </c>
      <c r="C67" s="36" t="s">
        <v>4</v>
      </c>
      <c r="D67" s="36" t="s">
        <v>107</v>
      </c>
      <c r="E67" s="53" t="s">
        <v>210</v>
      </c>
      <c r="F67" s="36"/>
      <c r="G67" s="56">
        <f>G69</f>
        <v>1000</v>
      </c>
      <c r="H67" s="56">
        <f>H69</f>
        <v>0</v>
      </c>
      <c r="I67" s="43">
        <f t="shared" si="3"/>
        <v>1000</v>
      </c>
    </row>
    <row r="68" spans="2:10" s="16" customFormat="1" ht="51">
      <c r="B68" s="89" t="s">
        <v>227</v>
      </c>
      <c r="C68" s="36" t="s">
        <v>4</v>
      </c>
      <c r="D68" s="36" t="s">
        <v>107</v>
      </c>
      <c r="E68" s="53" t="s">
        <v>210</v>
      </c>
      <c r="F68" s="34">
        <v>200</v>
      </c>
      <c r="G68" s="56">
        <f>G69</f>
        <v>1000</v>
      </c>
      <c r="H68" s="56">
        <v>0</v>
      </c>
      <c r="I68" s="43">
        <f>SUM(G68:H68)</f>
        <v>1000</v>
      </c>
      <c r="J68" s="81"/>
    </row>
    <row r="69" spans="2:10" s="16" customFormat="1" ht="25.5">
      <c r="B69" s="84" t="s">
        <v>53</v>
      </c>
      <c r="C69" s="36" t="s">
        <v>4</v>
      </c>
      <c r="D69" s="36" t="s">
        <v>107</v>
      </c>
      <c r="E69" s="53" t="s">
        <v>210</v>
      </c>
      <c r="F69" s="34">
        <v>240</v>
      </c>
      <c r="G69" s="56">
        <v>1000</v>
      </c>
      <c r="H69" s="56">
        <v>0</v>
      </c>
      <c r="I69" s="43">
        <f t="shared" si="3"/>
        <v>1000</v>
      </c>
      <c r="J69" s="81"/>
    </row>
    <row r="70" spans="2:9" s="16" customFormat="1" ht="25.5">
      <c r="B70" s="24" t="s">
        <v>118</v>
      </c>
      <c r="C70" s="36" t="s">
        <v>4</v>
      </c>
      <c r="D70" s="36" t="s">
        <v>107</v>
      </c>
      <c r="E70" s="53" t="s">
        <v>211</v>
      </c>
      <c r="F70" s="36"/>
      <c r="G70" s="56">
        <f>G72</f>
        <v>1000</v>
      </c>
      <c r="H70" s="56">
        <f>H72</f>
        <v>0</v>
      </c>
      <c r="I70" s="43">
        <f t="shared" si="3"/>
        <v>1000</v>
      </c>
    </row>
    <row r="71" spans="2:10" s="16" customFormat="1" ht="52.5" customHeight="1">
      <c r="B71" s="89" t="s">
        <v>228</v>
      </c>
      <c r="C71" s="36" t="s">
        <v>4</v>
      </c>
      <c r="D71" s="36" t="s">
        <v>107</v>
      </c>
      <c r="E71" s="53" t="s">
        <v>211</v>
      </c>
      <c r="F71" s="34">
        <v>200</v>
      </c>
      <c r="G71" s="56">
        <f>G72</f>
        <v>1000</v>
      </c>
      <c r="H71" s="56">
        <v>0</v>
      </c>
      <c r="I71" s="43">
        <f>SUM(G71:H71)</f>
        <v>1000</v>
      </c>
      <c r="J71" s="81"/>
    </row>
    <row r="72" spans="2:10" s="16" customFormat="1" ht="25.5">
      <c r="B72" s="84" t="s">
        <v>53</v>
      </c>
      <c r="C72" s="36" t="s">
        <v>4</v>
      </c>
      <c r="D72" s="36" t="s">
        <v>107</v>
      </c>
      <c r="E72" s="53" t="s">
        <v>211</v>
      </c>
      <c r="F72" s="34">
        <v>240</v>
      </c>
      <c r="G72" s="56">
        <v>1000</v>
      </c>
      <c r="H72" s="56">
        <v>0</v>
      </c>
      <c r="I72" s="43">
        <f t="shared" si="3"/>
        <v>1000</v>
      </c>
      <c r="J72" s="81"/>
    </row>
    <row r="73" spans="2:9" s="16" customFormat="1" ht="17.25" customHeight="1">
      <c r="B73" s="24" t="s">
        <v>119</v>
      </c>
      <c r="C73" s="36" t="s">
        <v>4</v>
      </c>
      <c r="D73" s="36" t="s">
        <v>107</v>
      </c>
      <c r="E73" s="53" t="s">
        <v>212</v>
      </c>
      <c r="F73" s="36"/>
      <c r="G73" s="56">
        <f>G75</f>
        <v>1000</v>
      </c>
      <c r="H73" s="56">
        <f>H75</f>
        <v>0</v>
      </c>
      <c r="I73" s="43">
        <f t="shared" si="3"/>
        <v>1000</v>
      </c>
    </row>
    <row r="74" spans="2:13" s="16" customFormat="1" ht="54.75" customHeight="1">
      <c r="B74" s="89" t="s">
        <v>229</v>
      </c>
      <c r="C74" s="36" t="s">
        <v>4</v>
      </c>
      <c r="D74" s="36" t="s">
        <v>107</v>
      </c>
      <c r="E74" s="53" t="s">
        <v>212</v>
      </c>
      <c r="F74" s="34">
        <v>200</v>
      </c>
      <c r="G74" s="56">
        <f>G75</f>
        <v>1000</v>
      </c>
      <c r="H74" s="56">
        <v>0</v>
      </c>
      <c r="I74" s="43">
        <f>SUM(G74:H74)</f>
        <v>1000</v>
      </c>
      <c r="J74" s="81"/>
      <c r="L74" s="69"/>
      <c r="M74" s="69"/>
    </row>
    <row r="75" spans="2:13" s="16" customFormat="1" ht="25.5">
      <c r="B75" s="84" t="s">
        <v>53</v>
      </c>
      <c r="C75" s="36" t="s">
        <v>4</v>
      </c>
      <c r="D75" s="36" t="s">
        <v>107</v>
      </c>
      <c r="E75" s="53" t="s">
        <v>212</v>
      </c>
      <c r="F75" s="34">
        <v>240</v>
      </c>
      <c r="G75" s="56">
        <v>1000</v>
      </c>
      <c r="H75" s="56">
        <v>0</v>
      </c>
      <c r="I75" s="43">
        <f t="shared" si="3"/>
        <v>1000</v>
      </c>
      <c r="J75" s="81"/>
      <c r="L75" s="69"/>
      <c r="M75" s="69"/>
    </row>
    <row r="76" spans="2:13" ht="27" customHeight="1">
      <c r="B76" s="83" t="s">
        <v>266</v>
      </c>
      <c r="C76" s="36" t="s">
        <v>4</v>
      </c>
      <c r="D76" s="36" t="s">
        <v>31</v>
      </c>
      <c r="E76" s="72" t="s">
        <v>142</v>
      </c>
      <c r="F76" s="73"/>
      <c r="G76" s="74">
        <f>G77+G85</f>
        <v>1087801.5899999999</v>
      </c>
      <c r="H76" s="74" t="e">
        <f>H82</f>
        <v>#REF!</v>
      </c>
      <c r="I76" s="13" t="e">
        <f>G76+H76</f>
        <v>#REF!</v>
      </c>
      <c r="L76" s="55"/>
      <c r="M76" s="55"/>
    </row>
    <row r="77" spans="2:13" ht="25.5">
      <c r="B77" s="90" t="s">
        <v>82</v>
      </c>
      <c r="C77" s="36" t="s">
        <v>4</v>
      </c>
      <c r="D77" s="36" t="s">
        <v>31</v>
      </c>
      <c r="E77" s="50" t="s">
        <v>236</v>
      </c>
      <c r="F77" s="36"/>
      <c r="G77" s="61">
        <f>G78</f>
        <v>290000</v>
      </c>
      <c r="H77" s="74">
        <f>H83</f>
        <v>0</v>
      </c>
      <c r="I77" s="13">
        <f>G77+H77</f>
        <v>290000</v>
      </c>
      <c r="L77" s="55"/>
      <c r="M77" s="55"/>
    </row>
    <row r="78" spans="2:13" ht="38.25">
      <c r="B78" s="83" t="s">
        <v>267</v>
      </c>
      <c r="C78" s="36" t="s">
        <v>4</v>
      </c>
      <c r="D78" s="36" t="s">
        <v>31</v>
      </c>
      <c r="E78" s="50" t="s">
        <v>213</v>
      </c>
      <c r="F78" s="38"/>
      <c r="G78" s="61">
        <f>G79+G82</f>
        <v>290000</v>
      </c>
      <c r="H78" s="61" t="e">
        <f>H82</f>
        <v>#REF!</v>
      </c>
      <c r="I78" s="6" t="e">
        <f>G78+H78</f>
        <v>#REF!</v>
      </c>
      <c r="L78" s="55"/>
      <c r="M78" s="55"/>
    </row>
    <row r="79" spans="2:13" ht="26.25" hidden="1">
      <c r="B79" s="83" t="s">
        <v>268</v>
      </c>
      <c r="C79" s="36"/>
      <c r="D79" s="36"/>
      <c r="E79" s="54" t="s">
        <v>241</v>
      </c>
      <c r="F79" s="59"/>
      <c r="G79" s="56">
        <f>G80</f>
        <v>0</v>
      </c>
      <c r="H79" s="61"/>
      <c r="I79" s="6"/>
      <c r="L79" s="55"/>
      <c r="M79" s="55"/>
    </row>
    <row r="80" spans="2:13" ht="52.5" hidden="1">
      <c r="B80" s="83" t="s">
        <v>54</v>
      </c>
      <c r="C80" s="36"/>
      <c r="D80" s="36"/>
      <c r="E80" s="54" t="s">
        <v>241</v>
      </c>
      <c r="F80" s="59">
        <v>100</v>
      </c>
      <c r="G80" s="56">
        <f>G81</f>
        <v>0</v>
      </c>
      <c r="H80" s="61"/>
      <c r="I80" s="6"/>
      <c r="L80" s="55"/>
      <c r="M80" s="55"/>
    </row>
    <row r="81" spans="2:13" ht="12.75" hidden="1">
      <c r="B81" s="83" t="s">
        <v>238</v>
      </c>
      <c r="C81" s="36"/>
      <c r="D81" s="36"/>
      <c r="E81" s="54" t="s">
        <v>241</v>
      </c>
      <c r="F81" s="59">
        <v>120</v>
      </c>
      <c r="G81" s="56"/>
      <c r="H81" s="61"/>
      <c r="I81" s="6"/>
      <c r="L81" s="55"/>
      <c r="M81" s="55"/>
    </row>
    <row r="82" spans="2:13" ht="25.5">
      <c r="B82" s="88" t="s">
        <v>214</v>
      </c>
      <c r="C82" s="36" t="s">
        <v>4</v>
      </c>
      <c r="D82" s="36" t="s">
        <v>31</v>
      </c>
      <c r="E82" s="54" t="s">
        <v>241</v>
      </c>
      <c r="F82" s="38"/>
      <c r="G82" s="61">
        <f>G83</f>
        <v>290000</v>
      </c>
      <c r="H82" s="61" t="e">
        <f>#REF!</f>
        <v>#REF!</v>
      </c>
      <c r="I82" s="6" t="e">
        <f>G82+H82</f>
        <v>#REF!</v>
      </c>
      <c r="L82" s="55"/>
      <c r="M82" s="55"/>
    </row>
    <row r="83" spans="2:13" ht="30" customHeight="1">
      <c r="B83" s="21" t="s">
        <v>68</v>
      </c>
      <c r="C83" s="36" t="s">
        <v>4</v>
      </c>
      <c r="D83" s="39" t="s">
        <v>31</v>
      </c>
      <c r="E83" s="54" t="s">
        <v>241</v>
      </c>
      <c r="F83" s="34">
        <v>200</v>
      </c>
      <c r="G83" s="62">
        <f>G84</f>
        <v>290000</v>
      </c>
      <c r="H83" s="62">
        <f>H84</f>
        <v>0</v>
      </c>
      <c r="I83" s="6">
        <f>G83+H83</f>
        <v>290000</v>
      </c>
      <c r="L83" s="55"/>
      <c r="M83" s="55"/>
    </row>
    <row r="84" spans="2:13" ht="25.5">
      <c r="B84" s="24" t="s">
        <v>53</v>
      </c>
      <c r="C84" s="36" t="s">
        <v>4</v>
      </c>
      <c r="D84" s="37" t="s">
        <v>31</v>
      </c>
      <c r="E84" s="54" t="s">
        <v>241</v>
      </c>
      <c r="F84" s="34">
        <v>240</v>
      </c>
      <c r="G84" s="61">
        <v>290000</v>
      </c>
      <c r="H84" s="61">
        <v>0</v>
      </c>
      <c r="I84" s="6">
        <f>G84+H84</f>
        <v>290000</v>
      </c>
      <c r="J84" s="79"/>
      <c r="L84" s="55"/>
      <c r="M84" s="55"/>
    </row>
    <row r="85" spans="2:13" ht="38.25">
      <c r="B85" s="95" t="s">
        <v>279</v>
      </c>
      <c r="C85" s="36"/>
      <c r="D85" s="40"/>
      <c r="E85" s="96" t="s">
        <v>281</v>
      </c>
      <c r="F85" s="34"/>
      <c r="G85" s="61">
        <f>G86</f>
        <v>797801.59</v>
      </c>
      <c r="H85" s="61"/>
      <c r="I85" s="6"/>
      <c r="J85" s="79"/>
      <c r="L85" s="55"/>
      <c r="M85" s="55"/>
    </row>
    <row r="86" spans="2:13" ht="38.25">
      <c r="B86" s="95" t="s">
        <v>280</v>
      </c>
      <c r="C86" s="36"/>
      <c r="D86" s="40"/>
      <c r="E86" s="96" t="s">
        <v>282</v>
      </c>
      <c r="F86" s="34"/>
      <c r="G86" s="61">
        <f>G87</f>
        <v>797801.59</v>
      </c>
      <c r="H86" s="61"/>
      <c r="I86" s="6"/>
      <c r="J86" s="79"/>
      <c r="L86" s="55"/>
      <c r="M86" s="55"/>
    </row>
    <row r="87" spans="2:13" ht="12.75">
      <c r="B87" s="95" t="s">
        <v>243</v>
      </c>
      <c r="C87" s="36"/>
      <c r="D87" s="40"/>
      <c r="E87" s="96" t="s">
        <v>282</v>
      </c>
      <c r="F87" s="34">
        <v>500</v>
      </c>
      <c r="G87" s="61">
        <f>G88</f>
        <v>797801.59</v>
      </c>
      <c r="H87" s="61"/>
      <c r="I87" s="6"/>
      <c r="J87" s="79"/>
      <c r="L87" s="55"/>
      <c r="M87" s="55"/>
    </row>
    <row r="88" spans="2:13" ht="12.75">
      <c r="B88" s="95" t="s">
        <v>244</v>
      </c>
      <c r="C88" s="36"/>
      <c r="D88" s="40"/>
      <c r="E88" s="96" t="s">
        <v>282</v>
      </c>
      <c r="F88" s="34">
        <v>540</v>
      </c>
      <c r="G88" s="61">
        <v>797801.59</v>
      </c>
      <c r="H88" s="61"/>
      <c r="I88" s="6"/>
      <c r="J88" s="79"/>
      <c r="L88" s="55"/>
      <c r="M88" s="55"/>
    </row>
    <row r="89" spans="2:13" ht="26.25" hidden="1">
      <c r="B89" s="24" t="s">
        <v>306</v>
      </c>
      <c r="C89" s="36"/>
      <c r="D89" s="36"/>
      <c r="E89" s="50" t="s">
        <v>307</v>
      </c>
      <c r="F89" s="36" t="s">
        <v>308</v>
      </c>
      <c r="G89" s="56">
        <v>0</v>
      </c>
      <c r="H89" s="61"/>
      <c r="I89" s="6"/>
      <c r="J89" s="79"/>
      <c r="L89" s="55"/>
      <c r="M89" s="55"/>
    </row>
    <row r="90" spans="2:13" s="5" customFormat="1" ht="26.25" hidden="1">
      <c r="B90" s="24" t="s">
        <v>286</v>
      </c>
      <c r="C90" s="36"/>
      <c r="D90" s="36"/>
      <c r="E90" s="50" t="s">
        <v>307</v>
      </c>
      <c r="F90" s="36" t="s">
        <v>44</v>
      </c>
      <c r="G90" s="56">
        <v>0</v>
      </c>
      <c r="H90" s="60"/>
      <c r="I90" s="13"/>
      <c r="L90" s="69"/>
      <c r="M90" s="69"/>
    </row>
    <row r="91" spans="2:13" s="5" customFormat="1" ht="26.25" hidden="1">
      <c r="B91" s="24" t="s">
        <v>309</v>
      </c>
      <c r="C91" s="36"/>
      <c r="D91" s="36"/>
      <c r="E91" s="50" t="s">
        <v>307</v>
      </c>
      <c r="F91" s="36" t="s">
        <v>45</v>
      </c>
      <c r="G91" s="56">
        <v>0</v>
      </c>
      <c r="H91" s="60"/>
      <c r="I91" s="13"/>
      <c r="L91" s="69"/>
      <c r="M91" s="69"/>
    </row>
    <row r="92" spans="2:13" ht="38.25">
      <c r="B92" s="25" t="s">
        <v>269</v>
      </c>
      <c r="C92" s="36" t="s">
        <v>4</v>
      </c>
      <c r="D92" s="36" t="s">
        <v>37</v>
      </c>
      <c r="E92" s="70" t="s">
        <v>146</v>
      </c>
      <c r="F92" s="71"/>
      <c r="G92" s="76">
        <f>G93+G97</f>
        <v>20000</v>
      </c>
      <c r="H92" s="76">
        <f>H94</f>
        <v>0</v>
      </c>
      <c r="I92" s="13">
        <f>G92+H92</f>
        <v>20000</v>
      </c>
      <c r="L92" s="55"/>
      <c r="M92" s="55"/>
    </row>
    <row r="93" spans="2:13" ht="25.5">
      <c r="B93" s="89" t="s">
        <v>270</v>
      </c>
      <c r="C93" s="36" t="s">
        <v>4</v>
      </c>
      <c r="D93" s="36" t="s">
        <v>37</v>
      </c>
      <c r="E93" s="52" t="s">
        <v>215</v>
      </c>
      <c r="F93" s="36"/>
      <c r="G93" s="63">
        <f aca="true" t="shared" si="4" ref="G93:H95">G94</f>
        <v>20000</v>
      </c>
      <c r="H93" s="63">
        <f t="shared" si="4"/>
        <v>0</v>
      </c>
      <c r="I93" s="6">
        <f>G93+H93</f>
        <v>20000</v>
      </c>
      <c r="L93" s="55"/>
      <c r="M93" s="55"/>
    </row>
    <row r="94" spans="2:13" ht="25.5">
      <c r="B94" s="21" t="s">
        <v>84</v>
      </c>
      <c r="C94" s="36" t="s">
        <v>4</v>
      </c>
      <c r="D94" s="36" t="s">
        <v>37</v>
      </c>
      <c r="E94" s="50" t="s">
        <v>147</v>
      </c>
      <c r="F94" s="36"/>
      <c r="G94" s="63">
        <f t="shared" si="4"/>
        <v>20000</v>
      </c>
      <c r="H94" s="63">
        <f t="shared" si="4"/>
        <v>0</v>
      </c>
      <c r="I94" s="6">
        <f>G94+H94</f>
        <v>20000</v>
      </c>
      <c r="L94" s="55"/>
      <c r="M94" s="55"/>
    </row>
    <row r="95" spans="2:13" ht="25.5">
      <c r="B95" s="24" t="s">
        <v>52</v>
      </c>
      <c r="C95" s="36" t="s">
        <v>4</v>
      </c>
      <c r="D95" s="36" t="s">
        <v>37</v>
      </c>
      <c r="E95" s="50" t="s">
        <v>147</v>
      </c>
      <c r="F95" s="36" t="s">
        <v>44</v>
      </c>
      <c r="G95" s="63">
        <f t="shared" si="4"/>
        <v>20000</v>
      </c>
      <c r="H95" s="63">
        <f t="shared" si="4"/>
        <v>0</v>
      </c>
      <c r="I95" s="6">
        <f>G95+H95</f>
        <v>20000</v>
      </c>
      <c r="L95" s="55"/>
      <c r="M95" s="55"/>
    </row>
    <row r="96" spans="2:13" ht="25.5">
      <c r="B96" s="24" t="s">
        <v>53</v>
      </c>
      <c r="C96" s="36" t="s">
        <v>4</v>
      </c>
      <c r="D96" s="36" t="s">
        <v>37</v>
      </c>
      <c r="E96" s="50" t="s">
        <v>147</v>
      </c>
      <c r="F96" s="36" t="s">
        <v>45</v>
      </c>
      <c r="G96" s="63">
        <v>20000</v>
      </c>
      <c r="H96" s="63">
        <v>0</v>
      </c>
      <c r="I96" s="6">
        <f>G96+H96</f>
        <v>20000</v>
      </c>
      <c r="J96" s="79"/>
      <c r="L96" s="55"/>
      <c r="M96" s="55"/>
    </row>
    <row r="97" spans="2:13" ht="39" hidden="1">
      <c r="B97" s="103" t="s">
        <v>295</v>
      </c>
      <c r="C97" s="102" t="s">
        <v>297</v>
      </c>
      <c r="D97" s="36"/>
      <c r="E97" s="102" t="s">
        <v>297</v>
      </c>
      <c r="F97" s="36"/>
      <c r="G97" s="63">
        <f>G98</f>
        <v>0</v>
      </c>
      <c r="H97" s="63"/>
      <c r="I97" s="6"/>
      <c r="J97" s="79"/>
      <c r="L97" s="55"/>
      <c r="M97" s="55"/>
    </row>
    <row r="98" spans="2:13" ht="26.25" hidden="1">
      <c r="B98" s="103" t="s">
        <v>296</v>
      </c>
      <c r="C98" s="102" t="s">
        <v>298</v>
      </c>
      <c r="D98" s="36"/>
      <c r="E98" s="102" t="s">
        <v>298</v>
      </c>
      <c r="F98" s="36" t="s">
        <v>44</v>
      </c>
      <c r="G98" s="63">
        <f>G99</f>
        <v>0</v>
      </c>
      <c r="H98" s="63"/>
      <c r="I98" s="6"/>
      <c r="J98" s="79"/>
      <c r="L98" s="55"/>
      <c r="M98" s="55"/>
    </row>
    <row r="99" spans="2:13" ht="26.25" hidden="1">
      <c r="B99" s="103" t="s">
        <v>286</v>
      </c>
      <c r="C99" s="102" t="s">
        <v>298</v>
      </c>
      <c r="D99" s="36"/>
      <c r="E99" s="102" t="s">
        <v>298</v>
      </c>
      <c r="F99" s="36" t="s">
        <v>45</v>
      </c>
      <c r="G99" s="63">
        <v>0</v>
      </c>
      <c r="H99" s="63"/>
      <c r="I99" s="6"/>
      <c r="J99" s="79"/>
      <c r="L99" s="55"/>
      <c r="M99" s="55"/>
    </row>
    <row r="100" spans="2:13" s="5" customFormat="1" ht="51">
      <c r="B100" s="21" t="s">
        <v>271</v>
      </c>
      <c r="C100" s="36" t="s">
        <v>4</v>
      </c>
      <c r="D100" s="36" t="s">
        <v>96</v>
      </c>
      <c r="E100" s="72" t="s">
        <v>135</v>
      </c>
      <c r="F100" s="71"/>
      <c r="G100" s="60">
        <f>G102</f>
        <v>806389.44</v>
      </c>
      <c r="H100" s="60" t="e">
        <f>H102</f>
        <v>#REF!</v>
      </c>
      <c r="I100" s="75" t="e">
        <f>SUM(G100:H100)</f>
        <v>#REF!</v>
      </c>
      <c r="L100" s="69"/>
      <c r="M100" s="69"/>
    </row>
    <row r="101" spans="2:13" s="5" customFormat="1" ht="28.5" customHeight="1">
      <c r="B101" s="21" t="s">
        <v>310</v>
      </c>
      <c r="C101" s="36" t="s">
        <v>4</v>
      </c>
      <c r="D101" s="36" t="s">
        <v>96</v>
      </c>
      <c r="E101" s="50" t="s">
        <v>136</v>
      </c>
      <c r="F101" s="36"/>
      <c r="G101" s="56">
        <f aca="true" t="shared" si="5" ref="G101:H103">G102</f>
        <v>806389.44</v>
      </c>
      <c r="H101" s="56" t="e">
        <f t="shared" si="5"/>
        <v>#REF!</v>
      </c>
      <c r="I101" s="7" t="e">
        <f>SUM(G101:H101)</f>
        <v>#REF!</v>
      </c>
      <c r="L101" s="69"/>
      <c r="M101" s="69"/>
    </row>
    <row r="102" spans="2:13" s="5" customFormat="1" ht="25.5" customHeight="1">
      <c r="B102" s="89" t="s">
        <v>311</v>
      </c>
      <c r="C102" s="36" t="s">
        <v>4</v>
      </c>
      <c r="D102" s="36" t="s">
        <v>96</v>
      </c>
      <c r="E102" s="50" t="s">
        <v>216</v>
      </c>
      <c r="F102" s="36"/>
      <c r="G102" s="56">
        <f>G103</f>
        <v>806389.44</v>
      </c>
      <c r="H102" s="56" t="e">
        <f t="shared" si="5"/>
        <v>#REF!</v>
      </c>
      <c r="I102" s="7" t="e">
        <f>SUM(G102:H102)</f>
        <v>#REF!</v>
      </c>
      <c r="L102" s="69"/>
      <c r="M102" s="69"/>
    </row>
    <row r="103" spans="2:13" s="5" customFormat="1" ht="54.75" customHeight="1">
      <c r="B103" s="21" t="s">
        <v>272</v>
      </c>
      <c r="C103" s="36" t="s">
        <v>4</v>
      </c>
      <c r="D103" s="36" t="s">
        <v>96</v>
      </c>
      <c r="E103" s="36" t="s">
        <v>137</v>
      </c>
      <c r="F103" s="36"/>
      <c r="G103" s="56">
        <f t="shared" si="5"/>
        <v>806389.44</v>
      </c>
      <c r="H103" s="56" t="e">
        <f t="shared" si="5"/>
        <v>#REF!</v>
      </c>
      <c r="I103" s="6" t="e">
        <f>I104</f>
        <v>#REF!</v>
      </c>
      <c r="L103" s="69"/>
      <c r="M103" s="69"/>
    </row>
    <row r="104" spans="2:13" s="5" customFormat="1" ht="25.5">
      <c r="B104" s="24" t="s">
        <v>68</v>
      </c>
      <c r="C104" s="36" t="s">
        <v>4</v>
      </c>
      <c r="D104" s="36" t="s">
        <v>96</v>
      </c>
      <c r="E104" s="36" t="s">
        <v>137</v>
      </c>
      <c r="F104" s="36" t="s">
        <v>44</v>
      </c>
      <c r="G104" s="56">
        <f>G105</f>
        <v>806389.44</v>
      </c>
      <c r="H104" s="56" t="e">
        <f>#REF!</f>
        <v>#REF!</v>
      </c>
      <c r="I104" s="6" t="e">
        <f>#REF!</f>
        <v>#REF!</v>
      </c>
      <c r="L104" s="69"/>
      <c r="M104" s="69"/>
    </row>
    <row r="105" spans="2:13" s="5" customFormat="1" ht="25.5">
      <c r="B105" s="24" t="s">
        <v>53</v>
      </c>
      <c r="C105" s="36" t="s">
        <v>4</v>
      </c>
      <c r="D105" s="36" t="s">
        <v>96</v>
      </c>
      <c r="E105" s="36" t="s">
        <v>137</v>
      </c>
      <c r="F105" s="36" t="s">
        <v>45</v>
      </c>
      <c r="G105" s="56">
        <v>806389.44</v>
      </c>
      <c r="H105" s="56">
        <v>0</v>
      </c>
      <c r="I105" s="7">
        <f>SUM(G105:H105)</f>
        <v>806389.44</v>
      </c>
      <c r="J105" s="80"/>
      <c r="L105" s="69"/>
      <c r="M105" s="69"/>
    </row>
    <row r="106" spans="2:13" s="5" customFormat="1" ht="26.25" hidden="1">
      <c r="B106" s="99" t="s">
        <v>283</v>
      </c>
      <c r="C106" s="71"/>
      <c r="D106" s="71"/>
      <c r="E106" s="100" t="s">
        <v>287</v>
      </c>
      <c r="F106" s="71"/>
      <c r="G106" s="60">
        <f>G107</f>
        <v>0</v>
      </c>
      <c r="H106" s="56"/>
      <c r="I106" s="7"/>
      <c r="J106" s="80"/>
      <c r="L106" s="69"/>
      <c r="M106" s="69"/>
    </row>
    <row r="107" spans="2:13" s="5" customFormat="1" ht="12.75" hidden="1">
      <c r="B107" s="97" t="s">
        <v>284</v>
      </c>
      <c r="C107" s="36"/>
      <c r="D107" s="36"/>
      <c r="E107" s="98" t="s">
        <v>288</v>
      </c>
      <c r="F107" s="36"/>
      <c r="G107" s="56">
        <f>G108</f>
        <v>0</v>
      </c>
      <c r="H107" s="56"/>
      <c r="I107" s="7"/>
      <c r="J107" s="80"/>
      <c r="L107" s="69"/>
      <c r="M107" s="69"/>
    </row>
    <row r="108" spans="2:13" s="5" customFormat="1" ht="26.25" hidden="1">
      <c r="B108" s="97" t="s">
        <v>285</v>
      </c>
      <c r="C108" s="36"/>
      <c r="D108" s="36"/>
      <c r="E108" s="98" t="s">
        <v>289</v>
      </c>
      <c r="F108" s="36"/>
      <c r="G108" s="56">
        <f>G109</f>
        <v>0</v>
      </c>
      <c r="H108" s="56"/>
      <c r="I108" s="7"/>
      <c r="J108" s="80"/>
      <c r="L108" s="69"/>
      <c r="M108" s="69"/>
    </row>
    <row r="109" spans="2:13" s="5" customFormat="1" ht="26.25" hidden="1">
      <c r="B109" s="97" t="s">
        <v>286</v>
      </c>
      <c r="C109" s="36"/>
      <c r="D109" s="36"/>
      <c r="E109" s="98" t="s">
        <v>289</v>
      </c>
      <c r="F109" s="36" t="s">
        <v>44</v>
      </c>
      <c r="G109" s="56">
        <f>G110</f>
        <v>0</v>
      </c>
      <c r="H109" s="56"/>
      <c r="I109" s="7"/>
      <c r="J109" s="80"/>
      <c r="L109" s="69"/>
      <c r="M109" s="69"/>
    </row>
    <row r="110" spans="2:13" s="5" customFormat="1" ht="26.25" hidden="1">
      <c r="B110" s="97" t="s">
        <v>53</v>
      </c>
      <c r="C110" s="36"/>
      <c r="D110" s="36"/>
      <c r="E110" s="98" t="s">
        <v>289</v>
      </c>
      <c r="F110" s="36" t="s">
        <v>45</v>
      </c>
      <c r="G110" s="56"/>
      <c r="H110" s="56"/>
      <c r="I110" s="7"/>
      <c r="J110" s="80"/>
      <c r="L110" s="69"/>
      <c r="M110" s="69"/>
    </row>
    <row r="111" spans="2:13" s="5" customFormat="1" ht="25.5">
      <c r="B111" s="24" t="s">
        <v>273</v>
      </c>
      <c r="C111" s="36" t="s">
        <v>4</v>
      </c>
      <c r="D111" s="36" t="s">
        <v>23</v>
      </c>
      <c r="E111" s="72" t="s">
        <v>138</v>
      </c>
      <c r="F111" s="71"/>
      <c r="G111" s="60">
        <f>G112+G115</f>
        <v>200000</v>
      </c>
      <c r="H111" s="60">
        <f>H112</f>
        <v>0</v>
      </c>
      <c r="I111" s="13">
        <f>G111+H111</f>
        <v>200000</v>
      </c>
      <c r="L111" s="69"/>
      <c r="M111" s="69"/>
    </row>
    <row r="112" spans="2:13" s="5" customFormat="1" ht="39" customHeight="1">
      <c r="B112" s="83" t="s">
        <v>230</v>
      </c>
      <c r="C112" s="36" t="s">
        <v>4</v>
      </c>
      <c r="D112" s="36" t="s">
        <v>23</v>
      </c>
      <c r="E112" s="54" t="s">
        <v>168</v>
      </c>
      <c r="F112" s="36"/>
      <c r="G112" s="56">
        <f>G113</f>
        <v>200000</v>
      </c>
      <c r="H112" s="56">
        <f>H113</f>
        <v>0</v>
      </c>
      <c r="I112" s="6">
        <f>G112+H112</f>
        <v>200000</v>
      </c>
      <c r="L112" s="69"/>
      <c r="M112" s="69"/>
    </row>
    <row r="113" spans="2:13" s="5" customFormat="1" ht="27" customHeight="1">
      <c r="B113" s="89" t="s">
        <v>52</v>
      </c>
      <c r="C113" s="36" t="s">
        <v>4</v>
      </c>
      <c r="D113" s="36" t="s">
        <v>23</v>
      </c>
      <c r="E113" s="54" t="s">
        <v>168</v>
      </c>
      <c r="F113" s="36" t="s">
        <v>44</v>
      </c>
      <c r="G113" s="56">
        <f>G114</f>
        <v>200000</v>
      </c>
      <c r="H113" s="56">
        <f>H114</f>
        <v>0</v>
      </c>
      <c r="I113" s="6">
        <f>G113+H113</f>
        <v>200000</v>
      </c>
      <c r="L113" s="69"/>
      <c r="M113" s="69"/>
    </row>
    <row r="114" spans="2:13" s="5" customFormat="1" ht="27" customHeight="1">
      <c r="B114" s="84" t="s">
        <v>53</v>
      </c>
      <c r="C114" s="36" t="s">
        <v>4</v>
      </c>
      <c r="D114" s="36" t="s">
        <v>23</v>
      </c>
      <c r="E114" s="54" t="s">
        <v>168</v>
      </c>
      <c r="F114" s="36" t="s">
        <v>45</v>
      </c>
      <c r="G114" s="56">
        <v>200000</v>
      </c>
      <c r="H114" s="56">
        <v>0</v>
      </c>
      <c r="I114" s="6">
        <f>G114+H114</f>
        <v>200000</v>
      </c>
      <c r="J114" s="81"/>
      <c r="L114" s="69"/>
      <c r="M114" s="69"/>
    </row>
    <row r="115" spans="2:13" s="5" customFormat="1" ht="14.25" customHeight="1" hidden="1">
      <c r="B115" s="101" t="s">
        <v>293</v>
      </c>
      <c r="C115" s="102" t="s">
        <v>294</v>
      </c>
      <c r="D115" s="54"/>
      <c r="E115" s="102" t="s">
        <v>294</v>
      </c>
      <c r="F115" s="36"/>
      <c r="G115" s="56">
        <f>G116</f>
        <v>0</v>
      </c>
      <c r="H115" s="56"/>
      <c r="I115" s="6"/>
      <c r="J115" s="81"/>
      <c r="L115" s="69"/>
      <c r="M115" s="69"/>
    </row>
    <row r="116" spans="2:13" s="5" customFormat="1" ht="27" customHeight="1" hidden="1">
      <c r="B116" s="101" t="s">
        <v>286</v>
      </c>
      <c r="C116" s="102" t="s">
        <v>294</v>
      </c>
      <c r="D116" s="54" t="s">
        <v>44</v>
      </c>
      <c r="E116" s="102" t="s">
        <v>294</v>
      </c>
      <c r="F116" s="36" t="s">
        <v>44</v>
      </c>
      <c r="G116" s="56">
        <f>G117</f>
        <v>0</v>
      </c>
      <c r="H116" s="56"/>
      <c r="I116" s="6"/>
      <c r="J116" s="81"/>
      <c r="L116" s="69"/>
      <c r="M116" s="69"/>
    </row>
    <row r="117" spans="2:13" s="5" customFormat="1" ht="27" customHeight="1" hidden="1">
      <c r="B117" s="101" t="s">
        <v>53</v>
      </c>
      <c r="C117" s="102" t="s">
        <v>294</v>
      </c>
      <c r="D117" s="54" t="s">
        <v>45</v>
      </c>
      <c r="E117" s="102" t="s">
        <v>294</v>
      </c>
      <c r="F117" s="36" t="s">
        <v>45</v>
      </c>
      <c r="G117" s="56">
        <v>0</v>
      </c>
      <c r="H117" s="56"/>
      <c r="I117" s="6"/>
      <c r="J117" s="81"/>
      <c r="L117" s="69"/>
      <c r="M117" s="69"/>
    </row>
    <row r="118" spans="2:13" s="5" customFormat="1" ht="41.25" customHeight="1">
      <c r="B118" s="92" t="s">
        <v>254</v>
      </c>
      <c r="C118" s="71"/>
      <c r="D118" s="71"/>
      <c r="E118" s="77" t="s">
        <v>292</v>
      </c>
      <c r="F118" s="77"/>
      <c r="G118" s="60">
        <f>G122</f>
        <v>75000</v>
      </c>
      <c r="H118" s="56"/>
      <c r="I118" s="6"/>
      <c r="J118" s="81"/>
      <c r="L118" s="69"/>
      <c r="M118" s="69"/>
    </row>
    <row r="119" spans="2:13" s="5" customFormat="1" ht="105.75" customHeight="1">
      <c r="B119" s="83" t="s">
        <v>255</v>
      </c>
      <c r="C119" s="36"/>
      <c r="D119" s="36"/>
      <c r="E119" s="54" t="s">
        <v>291</v>
      </c>
      <c r="F119" s="54"/>
      <c r="G119" s="56">
        <f>G122</f>
        <v>75000</v>
      </c>
      <c r="H119" s="56"/>
      <c r="I119" s="6"/>
      <c r="J119" s="81"/>
      <c r="L119" s="69"/>
      <c r="M119" s="69"/>
    </row>
    <row r="120" spans="2:13" s="5" customFormat="1" ht="120" customHeight="1">
      <c r="B120" s="83" t="s">
        <v>256</v>
      </c>
      <c r="C120" s="36"/>
      <c r="D120" s="36"/>
      <c r="E120" s="54" t="s">
        <v>290</v>
      </c>
      <c r="F120" s="54"/>
      <c r="G120" s="56">
        <f>G122</f>
        <v>75000</v>
      </c>
      <c r="H120" s="56"/>
      <c r="I120" s="6"/>
      <c r="J120" s="81"/>
      <c r="L120" s="69"/>
      <c r="M120" s="69"/>
    </row>
    <row r="121" spans="2:13" s="5" customFormat="1" ht="19.5" customHeight="1">
      <c r="B121" s="83" t="s">
        <v>243</v>
      </c>
      <c r="C121" s="36"/>
      <c r="D121" s="36"/>
      <c r="E121" s="54" t="s">
        <v>290</v>
      </c>
      <c r="F121" s="54" t="s">
        <v>246</v>
      </c>
      <c r="G121" s="56">
        <f>G122</f>
        <v>75000</v>
      </c>
      <c r="H121" s="56"/>
      <c r="I121" s="6"/>
      <c r="J121" s="81"/>
      <c r="L121" s="69"/>
      <c r="M121" s="69"/>
    </row>
    <row r="122" spans="2:13" s="5" customFormat="1" ht="27" customHeight="1">
      <c r="B122" s="83" t="s">
        <v>257</v>
      </c>
      <c r="C122" s="36"/>
      <c r="D122" s="36"/>
      <c r="E122" s="54" t="s">
        <v>290</v>
      </c>
      <c r="F122" s="54" t="s">
        <v>247</v>
      </c>
      <c r="G122" s="56">
        <v>75000</v>
      </c>
      <c r="H122" s="56"/>
      <c r="I122" s="6"/>
      <c r="J122" s="81"/>
      <c r="L122" s="69"/>
      <c r="M122" s="69"/>
    </row>
    <row r="123" spans="2:13" s="5" customFormat="1" ht="25.5">
      <c r="B123" s="21" t="s">
        <v>274</v>
      </c>
      <c r="C123" s="36" t="s">
        <v>4</v>
      </c>
      <c r="D123" s="36" t="s">
        <v>8</v>
      </c>
      <c r="E123" s="71" t="s">
        <v>129</v>
      </c>
      <c r="F123" s="71"/>
      <c r="G123" s="60">
        <f>G124+G132+G135</f>
        <v>20000</v>
      </c>
      <c r="H123" s="60" t="e">
        <f>H124+H129</f>
        <v>#REF!</v>
      </c>
      <c r="I123" s="13" t="e">
        <f aca="true" t="shared" si="6" ref="I123:I136">G123+H123</f>
        <v>#REF!</v>
      </c>
      <c r="K123" s="69"/>
      <c r="L123" s="69"/>
      <c r="M123" s="69"/>
    </row>
    <row r="124" spans="2:13" s="5" customFormat="1" ht="12.75" hidden="1">
      <c r="B124" s="21" t="s">
        <v>72</v>
      </c>
      <c r="C124" s="36" t="s">
        <v>4</v>
      </c>
      <c r="D124" s="36" t="s">
        <v>8</v>
      </c>
      <c r="E124" s="36" t="s">
        <v>130</v>
      </c>
      <c r="F124" s="36"/>
      <c r="G124" s="56">
        <f>G125+G127+G129</f>
        <v>0</v>
      </c>
      <c r="H124" s="56" t="e">
        <f>H125+H127+#REF!</f>
        <v>#REF!</v>
      </c>
      <c r="I124" s="6" t="e">
        <f t="shared" si="6"/>
        <v>#REF!</v>
      </c>
      <c r="K124" s="69"/>
      <c r="L124" s="69"/>
      <c r="M124" s="69"/>
    </row>
    <row r="125" spans="2:13" s="5" customFormat="1" ht="55.5" customHeight="1" hidden="1">
      <c r="B125" s="21" t="s">
        <v>54</v>
      </c>
      <c r="C125" s="36" t="s">
        <v>4</v>
      </c>
      <c r="D125" s="36" t="s">
        <v>9</v>
      </c>
      <c r="E125" s="36" t="s">
        <v>130</v>
      </c>
      <c r="F125" s="36" t="s">
        <v>42</v>
      </c>
      <c r="G125" s="56">
        <f>G126</f>
        <v>0</v>
      </c>
      <c r="H125" s="56">
        <f>H126</f>
        <v>0</v>
      </c>
      <c r="I125" s="6">
        <f t="shared" si="6"/>
        <v>0</v>
      </c>
      <c r="K125" s="69"/>
      <c r="L125" s="69"/>
      <c r="M125" s="69"/>
    </row>
    <row r="126" spans="2:13" s="5" customFormat="1" ht="26.25" hidden="1">
      <c r="B126" s="21" t="s">
        <v>51</v>
      </c>
      <c r="C126" s="36" t="s">
        <v>4</v>
      </c>
      <c r="D126" s="36" t="s">
        <v>9</v>
      </c>
      <c r="E126" s="36" t="s">
        <v>130</v>
      </c>
      <c r="F126" s="36" t="s">
        <v>43</v>
      </c>
      <c r="G126" s="56">
        <v>0</v>
      </c>
      <c r="H126" s="56">
        <v>0</v>
      </c>
      <c r="I126" s="6">
        <f t="shared" si="6"/>
        <v>0</v>
      </c>
      <c r="J126" s="80"/>
      <c r="K126" s="69"/>
      <c r="L126" s="69"/>
      <c r="M126" s="69"/>
    </row>
    <row r="127" spans="2:13" s="5" customFormat="1" ht="26.25" hidden="1">
      <c r="B127" s="21" t="s">
        <v>52</v>
      </c>
      <c r="C127" s="36" t="s">
        <v>4</v>
      </c>
      <c r="D127" s="36" t="s">
        <v>9</v>
      </c>
      <c r="E127" s="36" t="s">
        <v>130</v>
      </c>
      <c r="F127" s="36" t="s">
        <v>44</v>
      </c>
      <c r="G127" s="56">
        <f>G128</f>
        <v>0</v>
      </c>
      <c r="H127" s="56">
        <f>H128</f>
        <v>0</v>
      </c>
      <c r="I127" s="6">
        <f t="shared" si="6"/>
        <v>0</v>
      </c>
      <c r="K127" s="69"/>
      <c r="L127" s="69"/>
      <c r="M127" s="69"/>
    </row>
    <row r="128" spans="2:13" s="5" customFormat="1" ht="26.25" hidden="1">
      <c r="B128" s="21" t="s">
        <v>53</v>
      </c>
      <c r="C128" s="36" t="s">
        <v>4</v>
      </c>
      <c r="D128" s="36" t="s">
        <v>9</v>
      </c>
      <c r="E128" s="36" t="s">
        <v>130</v>
      </c>
      <c r="F128" s="36" t="s">
        <v>45</v>
      </c>
      <c r="G128" s="56">
        <v>0</v>
      </c>
      <c r="H128" s="56">
        <v>0</v>
      </c>
      <c r="I128" s="6">
        <f t="shared" si="6"/>
        <v>0</v>
      </c>
      <c r="J128" s="80"/>
      <c r="K128" s="69"/>
      <c r="L128" s="69"/>
      <c r="M128" s="69"/>
    </row>
    <row r="129" spans="2:13" s="5" customFormat="1" ht="26.25" hidden="1">
      <c r="B129" s="21" t="s">
        <v>10</v>
      </c>
      <c r="C129" s="36" t="s">
        <v>4</v>
      </c>
      <c r="D129" s="36" t="s">
        <v>9</v>
      </c>
      <c r="E129" s="50" t="s">
        <v>132</v>
      </c>
      <c r="F129" s="36"/>
      <c r="G129" s="56">
        <f>G130</f>
        <v>0</v>
      </c>
      <c r="H129" s="56">
        <f>H130</f>
        <v>0</v>
      </c>
      <c r="I129" s="6">
        <f t="shared" si="6"/>
        <v>0</v>
      </c>
      <c r="L129" s="69"/>
      <c r="M129" s="69"/>
    </row>
    <row r="130" spans="2:13" s="5" customFormat="1" ht="55.5" customHeight="1" hidden="1">
      <c r="B130" s="21" t="s">
        <v>54</v>
      </c>
      <c r="C130" s="36" t="s">
        <v>4</v>
      </c>
      <c r="D130" s="36" t="s">
        <v>9</v>
      </c>
      <c r="E130" s="50" t="s">
        <v>132</v>
      </c>
      <c r="F130" s="36" t="s">
        <v>42</v>
      </c>
      <c r="G130" s="56">
        <f>G131</f>
        <v>0</v>
      </c>
      <c r="H130" s="56">
        <f>H131</f>
        <v>0</v>
      </c>
      <c r="I130" s="6">
        <f t="shared" si="6"/>
        <v>0</v>
      </c>
      <c r="L130" s="69"/>
      <c r="M130" s="69"/>
    </row>
    <row r="131" spans="2:13" s="5" customFormat="1" ht="26.25" hidden="1">
      <c r="B131" s="21" t="s">
        <v>51</v>
      </c>
      <c r="C131" s="36" t="s">
        <v>4</v>
      </c>
      <c r="D131" s="36" t="s">
        <v>9</v>
      </c>
      <c r="E131" s="50" t="s">
        <v>132</v>
      </c>
      <c r="F131" s="36" t="s">
        <v>43</v>
      </c>
      <c r="G131" s="56">
        <v>0</v>
      </c>
      <c r="H131" s="56">
        <v>0</v>
      </c>
      <c r="I131" s="6">
        <f t="shared" si="6"/>
        <v>0</v>
      </c>
      <c r="J131" s="80"/>
      <c r="L131" s="69"/>
      <c r="M131" s="69"/>
    </row>
    <row r="132" spans="2:13" s="5" customFormat="1" ht="25.5">
      <c r="B132" s="21" t="s">
        <v>275</v>
      </c>
      <c r="C132" s="36" t="s">
        <v>4</v>
      </c>
      <c r="D132" s="36" t="s">
        <v>12</v>
      </c>
      <c r="E132" s="50" t="s">
        <v>131</v>
      </c>
      <c r="F132" s="36"/>
      <c r="G132" s="56">
        <f>G133</f>
        <v>20000</v>
      </c>
      <c r="H132" s="56">
        <f>H133</f>
        <v>0</v>
      </c>
      <c r="I132" s="6">
        <f t="shared" si="6"/>
        <v>20000</v>
      </c>
      <c r="L132" s="69"/>
      <c r="M132" s="69"/>
    </row>
    <row r="133" spans="2:13" s="5" customFormat="1" ht="25.5">
      <c r="B133" s="21" t="s">
        <v>48</v>
      </c>
      <c r="C133" s="36" t="s">
        <v>4</v>
      </c>
      <c r="D133" s="36" t="s">
        <v>12</v>
      </c>
      <c r="E133" s="50" t="s">
        <v>131</v>
      </c>
      <c r="F133" s="36" t="s">
        <v>46</v>
      </c>
      <c r="G133" s="56">
        <f>G134</f>
        <v>20000</v>
      </c>
      <c r="H133" s="56">
        <f>H134</f>
        <v>0</v>
      </c>
      <c r="I133" s="6">
        <f t="shared" si="6"/>
        <v>20000</v>
      </c>
      <c r="L133" s="69"/>
      <c r="M133" s="69"/>
    </row>
    <row r="134" spans="2:13" s="5" customFormat="1" ht="25.5">
      <c r="B134" s="21" t="s">
        <v>57</v>
      </c>
      <c r="C134" s="36" t="s">
        <v>4</v>
      </c>
      <c r="D134" s="36" t="s">
        <v>12</v>
      </c>
      <c r="E134" s="50" t="s">
        <v>131</v>
      </c>
      <c r="F134" s="36" t="s">
        <v>58</v>
      </c>
      <c r="G134" s="56">
        <v>20000</v>
      </c>
      <c r="H134" s="56">
        <v>0</v>
      </c>
      <c r="I134" s="6">
        <f t="shared" si="6"/>
        <v>20000</v>
      </c>
      <c r="J134" s="80"/>
      <c r="L134" s="69"/>
      <c r="M134" s="69"/>
    </row>
    <row r="135" spans="2:13" s="5" customFormat="1" ht="15" customHeight="1" hidden="1">
      <c r="B135" s="21" t="s">
        <v>15</v>
      </c>
      <c r="C135" s="36" t="s">
        <v>4</v>
      </c>
      <c r="D135" s="36" t="s">
        <v>14</v>
      </c>
      <c r="E135" s="50" t="s">
        <v>133</v>
      </c>
      <c r="F135" s="36"/>
      <c r="G135" s="56">
        <f>G136</f>
        <v>0</v>
      </c>
      <c r="H135" s="56">
        <f>H136</f>
        <v>0</v>
      </c>
      <c r="I135" s="6">
        <f t="shared" si="6"/>
        <v>0</v>
      </c>
      <c r="L135" s="69"/>
      <c r="M135" s="69"/>
    </row>
    <row r="136" spans="2:13" s="5" customFormat="1" ht="26.25" hidden="1">
      <c r="B136" s="21" t="s">
        <v>52</v>
      </c>
      <c r="C136" s="36" t="s">
        <v>4</v>
      </c>
      <c r="D136" s="36" t="s">
        <v>14</v>
      </c>
      <c r="E136" s="50" t="s">
        <v>133</v>
      </c>
      <c r="F136" s="36" t="s">
        <v>44</v>
      </c>
      <c r="G136" s="56">
        <f>G137</f>
        <v>0</v>
      </c>
      <c r="H136" s="56">
        <f>H137</f>
        <v>0</v>
      </c>
      <c r="I136" s="6">
        <f t="shared" si="6"/>
        <v>0</v>
      </c>
      <c r="L136" s="69"/>
      <c r="M136" s="69"/>
    </row>
    <row r="137" spans="2:13" s="5" customFormat="1" ht="26.25" hidden="1">
      <c r="B137" s="21" t="s">
        <v>53</v>
      </c>
      <c r="C137" s="36" t="s">
        <v>4</v>
      </c>
      <c r="D137" s="36" t="s">
        <v>14</v>
      </c>
      <c r="E137" s="50" t="s">
        <v>133</v>
      </c>
      <c r="F137" s="36" t="s">
        <v>45</v>
      </c>
      <c r="G137" s="56">
        <v>0</v>
      </c>
      <c r="H137" s="56">
        <v>0</v>
      </c>
      <c r="I137" s="6">
        <f>G137+H137</f>
        <v>0</v>
      </c>
      <c r="J137" s="80"/>
      <c r="L137" s="69"/>
      <c r="M137" s="69"/>
    </row>
    <row r="138" spans="2:13" s="4" customFormat="1" ht="28.5" customHeight="1">
      <c r="B138" s="21" t="s">
        <v>276</v>
      </c>
      <c r="C138" s="36" t="s">
        <v>27</v>
      </c>
      <c r="D138" s="36" t="s">
        <v>28</v>
      </c>
      <c r="E138" s="70" t="s">
        <v>140</v>
      </c>
      <c r="F138" s="71"/>
      <c r="G138" s="60">
        <f>G140+G143+G146</f>
        <v>2386106.05</v>
      </c>
      <c r="H138" s="60" t="e">
        <f>H140+H143+#REF!+H146</f>
        <v>#REF!</v>
      </c>
      <c r="I138" s="13" t="e">
        <f aca="true" t="shared" si="7" ref="I138:I164">G138+H138</f>
        <v>#REF!</v>
      </c>
      <c r="L138" s="55"/>
      <c r="M138" s="55"/>
    </row>
    <row r="139" spans="2:13" s="4" customFormat="1" ht="26.25">
      <c r="B139" s="83" t="s">
        <v>277</v>
      </c>
      <c r="C139" s="36" t="s">
        <v>27</v>
      </c>
      <c r="D139" s="36" t="s">
        <v>28</v>
      </c>
      <c r="E139" s="52" t="s">
        <v>217</v>
      </c>
      <c r="F139" s="36"/>
      <c r="G139" s="56">
        <f>G140+G143+G146</f>
        <v>2386106.05</v>
      </c>
      <c r="H139" s="56" t="e">
        <f>H140+H142</f>
        <v>#REF!</v>
      </c>
      <c r="I139" s="6" t="e">
        <f>G139+H139</f>
        <v>#REF!</v>
      </c>
      <c r="L139" s="55"/>
      <c r="M139" s="55"/>
    </row>
    <row r="140" spans="2:13" s="4" customFormat="1" ht="12.75">
      <c r="B140" s="21" t="s">
        <v>67</v>
      </c>
      <c r="C140" s="36" t="s">
        <v>27</v>
      </c>
      <c r="D140" s="36" t="s">
        <v>28</v>
      </c>
      <c r="E140" s="52" t="s">
        <v>218</v>
      </c>
      <c r="F140" s="36"/>
      <c r="G140" s="56">
        <f>G141</f>
        <v>1686106.05</v>
      </c>
      <c r="H140" s="56" t="e">
        <f>H141+#REF!</f>
        <v>#REF!</v>
      </c>
      <c r="I140" s="6" t="e">
        <f t="shared" si="7"/>
        <v>#REF!</v>
      </c>
      <c r="L140" s="55"/>
      <c r="M140" s="55"/>
    </row>
    <row r="141" spans="2:13" s="4" customFormat="1" ht="26.25">
      <c r="B141" s="22" t="s">
        <v>52</v>
      </c>
      <c r="C141" s="36" t="s">
        <v>27</v>
      </c>
      <c r="D141" s="36" t="s">
        <v>28</v>
      </c>
      <c r="E141" s="52" t="s">
        <v>218</v>
      </c>
      <c r="F141" s="36" t="s">
        <v>44</v>
      </c>
      <c r="G141" s="56">
        <f>G142</f>
        <v>1686106.05</v>
      </c>
      <c r="H141" s="56">
        <f>H142</f>
        <v>0</v>
      </c>
      <c r="I141" s="6">
        <f t="shared" si="7"/>
        <v>1686106.05</v>
      </c>
      <c r="J141" s="79"/>
      <c r="L141" s="55"/>
      <c r="M141" s="55"/>
    </row>
    <row r="142" spans="2:13" s="4" customFormat="1" ht="21.75" customHeight="1">
      <c r="B142" s="26" t="s">
        <v>53</v>
      </c>
      <c r="C142" s="36" t="s">
        <v>27</v>
      </c>
      <c r="D142" s="36" t="s">
        <v>28</v>
      </c>
      <c r="E142" s="52" t="s">
        <v>218</v>
      </c>
      <c r="F142" s="36" t="s">
        <v>45</v>
      </c>
      <c r="G142" s="56">
        <v>1686106.05</v>
      </c>
      <c r="H142" s="56">
        <v>0</v>
      </c>
      <c r="I142" s="6">
        <f t="shared" si="7"/>
        <v>1686106.05</v>
      </c>
      <c r="L142" s="55"/>
      <c r="M142" s="55"/>
    </row>
    <row r="143" spans="2:13" s="4" customFormat="1" ht="12.75">
      <c r="B143" s="24" t="s">
        <v>194</v>
      </c>
      <c r="C143" s="36" t="s">
        <v>27</v>
      </c>
      <c r="D143" s="36" t="s">
        <v>28</v>
      </c>
      <c r="E143" s="54" t="s">
        <v>219</v>
      </c>
      <c r="F143" s="36"/>
      <c r="G143" s="56">
        <f>G144</f>
        <v>500000</v>
      </c>
      <c r="H143" s="56">
        <f>H144</f>
        <v>0</v>
      </c>
      <c r="I143" s="6">
        <f t="shared" si="7"/>
        <v>500000</v>
      </c>
      <c r="L143" s="55"/>
      <c r="M143" s="55"/>
    </row>
    <row r="144" spans="2:13" s="4" customFormat="1" ht="26.25">
      <c r="B144" s="24" t="s">
        <v>52</v>
      </c>
      <c r="C144" s="36" t="s">
        <v>27</v>
      </c>
      <c r="D144" s="36" t="s">
        <v>28</v>
      </c>
      <c r="E144" s="54" t="s">
        <v>219</v>
      </c>
      <c r="F144" s="36" t="s">
        <v>44</v>
      </c>
      <c r="G144" s="56">
        <f>G145</f>
        <v>500000</v>
      </c>
      <c r="H144" s="56">
        <f>H145</f>
        <v>0</v>
      </c>
      <c r="I144" s="6">
        <f t="shared" si="7"/>
        <v>500000</v>
      </c>
      <c r="L144" s="55"/>
      <c r="M144" s="55"/>
    </row>
    <row r="145" spans="2:13" s="4" customFormat="1" ht="26.25">
      <c r="B145" s="93" t="s">
        <v>53</v>
      </c>
      <c r="C145" s="36" t="s">
        <v>27</v>
      </c>
      <c r="D145" s="36" t="s">
        <v>28</v>
      </c>
      <c r="E145" s="54" t="s">
        <v>219</v>
      </c>
      <c r="F145" s="36" t="s">
        <v>45</v>
      </c>
      <c r="G145" s="56">
        <v>500000</v>
      </c>
      <c r="H145" s="56">
        <v>0</v>
      </c>
      <c r="I145" s="6">
        <f t="shared" si="7"/>
        <v>500000</v>
      </c>
      <c r="J145" s="82"/>
      <c r="L145" s="55"/>
      <c r="M145" s="55"/>
    </row>
    <row r="146" spans="2:13" s="4" customFormat="1" ht="26.25">
      <c r="B146" s="21" t="s">
        <v>125</v>
      </c>
      <c r="C146" s="36" t="s">
        <v>27</v>
      </c>
      <c r="D146" s="36" t="s">
        <v>28</v>
      </c>
      <c r="E146" s="54" t="s">
        <v>220</v>
      </c>
      <c r="F146" s="36"/>
      <c r="G146" s="56">
        <f>G147</f>
        <v>200000</v>
      </c>
      <c r="H146" s="56">
        <f>H147</f>
        <v>0</v>
      </c>
      <c r="I146" s="6">
        <f t="shared" si="7"/>
        <v>200000</v>
      </c>
      <c r="L146" s="55"/>
      <c r="M146" s="55"/>
    </row>
    <row r="147" spans="2:13" s="4" customFormat="1" ht="26.25">
      <c r="B147" s="24" t="s">
        <v>52</v>
      </c>
      <c r="C147" s="36" t="s">
        <v>27</v>
      </c>
      <c r="D147" s="36" t="s">
        <v>28</v>
      </c>
      <c r="E147" s="54" t="s">
        <v>220</v>
      </c>
      <c r="F147" s="36" t="s">
        <v>44</v>
      </c>
      <c r="G147" s="56">
        <f>G148</f>
        <v>200000</v>
      </c>
      <c r="H147" s="56">
        <f>H148</f>
        <v>0</v>
      </c>
      <c r="I147" s="6">
        <f t="shared" si="7"/>
        <v>200000</v>
      </c>
      <c r="L147" s="55"/>
      <c r="M147" s="55"/>
    </row>
    <row r="148" spans="2:13" s="4" customFormat="1" ht="15.75" customHeight="1">
      <c r="B148" s="24" t="s">
        <v>195</v>
      </c>
      <c r="C148" s="36" t="s">
        <v>27</v>
      </c>
      <c r="D148" s="36" t="s">
        <v>28</v>
      </c>
      <c r="E148" s="54" t="s">
        <v>220</v>
      </c>
      <c r="F148" s="36" t="s">
        <v>45</v>
      </c>
      <c r="G148" s="56">
        <v>200000</v>
      </c>
      <c r="H148" s="56">
        <v>0</v>
      </c>
      <c r="I148" s="6">
        <f t="shared" si="7"/>
        <v>200000</v>
      </c>
      <c r="J148" s="82"/>
      <c r="L148" s="55"/>
      <c r="M148" s="55"/>
    </row>
    <row r="149" spans="2:13" s="4" customFormat="1" ht="15.75" customHeight="1" hidden="1">
      <c r="B149" s="105" t="s">
        <v>305</v>
      </c>
      <c r="C149" s="71"/>
      <c r="D149" s="71"/>
      <c r="E149" s="106"/>
      <c r="F149" s="71"/>
      <c r="G149" s="60">
        <f>G150</f>
        <v>0</v>
      </c>
      <c r="H149" s="56"/>
      <c r="I149" s="6"/>
      <c r="J149" s="82"/>
      <c r="L149" s="55"/>
      <c r="M149" s="55"/>
    </row>
    <row r="150" spans="2:13" s="4" customFormat="1" ht="15.75" customHeight="1" hidden="1">
      <c r="B150" s="101" t="s">
        <v>299</v>
      </c>
      <c r="C150" s="36"/>
      <c r="D150" s="36"/>
      <c r="E150" s="104" t="s">
        <v>302</v>
      </c>
      <c r="F150" s="36"/>
      <c r="G150" s="56">
        <f>G151</f>
        <v>0</v>
      </c>
      <c r="H150" s="56"/>
      <c r="I150" s="6"/>
      <c r="J150" s="82"/>
      <c r="L150" s="55"/>
      <c r="M150" s="55"/>
    </row>
    <row r="151" spans="2:13" s="4" customFormat="1" ht="15.75" customHeight="1" hidden="1">
      <c r="B151" s="101" t="s">
        <v>300</v>
      </c>
      <c r="C151" s="36"/>
      <c r="D151" s="36"/>
      <c r="E151" s="104" t="s">
        <v>303</v>
      </c>
      <c r="F151" s="36"/>
      <c r="G151" s="56">
        <f>G152</f>
        <v>0</v>
      </c>
      <c r="H151" s="56"/>
      <c r="I151" s="6"/>
      <c r="J151" s="82"/>
      <c r="L151" s="55"/>
      <c r="M151" s="55"/>
    </row>
    <row r="152" spans="2:13" s="4" customFormat="1" ht="15.75" customHeight="1" hidden="1">
      <c r="B152" s="101" t="s">
        <v>48</v>
      </c>
      <c r="C152" s="36"/>
      <c r="D152" s="36"/>
      <c r="E152" s="104" t="s">
        <v>303</v>
      </c>
      <c r="F152" s="36" t="s">
        <v>46</v>
      </c>
      <c r="G152" s="56">
        <f>G153</f>
        <v>0</v>
      </c>
      <c r="H152" s="56"/>
      <c r="I152" s="6"/>
      <c r="J152" s="82"/>
      <c r="L152" s="55"/>
      <c r="M152" s="55"/>
    </row>
    <row r="153" spans="2:13" s="4" customFormat="1" ht="15.75" customHeight="1" hidden="1">
      <c r="B153" s="101" t="s">
        <v>301</v>
      </c>
      <c r="C153" s="36"/>
      <c r="D153" s="36"/>
      <c r="E153" s="104" t="s">
        <v>303</v>
      </c>
      <c r="F153" s="36" t="s">
        <v>304</v>
      </c>
      <c r="G153" s="56">
        <v>0</v>
      </c>
      <c r="H153" s="56"/>
      <c r="I153" s="6"/>
      <c r="J153" s="82"/>
      <c r="L153" s="55"/>
      <c r="M153" s="55"/>
    </row>
    <row r="154" spans="2:13" ht="27" customHeight="1">
      <c r="B154" s="21" t="s">
        <v>188</v>
      </c>
      <c r="C154" s="36" t="s">
        <v>4</v>
      </c>
      <c r="D154" s="36" t="s">
        <v>60</v>
      </c>
      <c r="E154" s="71" t="s">
        <v>148</v>
      </c>
      <c r="F154" s="71"/>
      <c r="G154" s="76">
        <f>G157</f>
        <v>100000</v>
      </c>
      <c r="H154" s="76">
        <f>H157</f>
        <v>0</v>
      </c>
      <c r="I154" s="13">
        <f t="shared" si="7"/>
        <v>100000</v>
      </c>
      <c r="L154" s="55"/>
      <c r="M154" s="55"/>
    </row>
    <row r="155" spans="2:13" ht="12.75">
      <c r="B155" s="21" t="s">
        <v>70</v>
      </c>
      <c r="C155" s="36" t="s">
        <v>4</v>
      </c>
      <c r="D155" s="36" t="s">
        <v>41</v>
      </c>
      <c r="E155" s="36" t="s">
        <v>149</v>
      </c>
      <c r="F155" s="36"/>
      <c r="G155" s="63">
        <f>G156</f>
        <v>100000</v>
      </c>
      <c r="H155" s="63">
        <f>H156</f>
        <v>0</v>
      </c>
      <c r="I155" s="6">
        <f t="shared" si="7"/>
        <v>100000</v>
      </c>
      <c r="L155" s="55"/>
      <c r="M155" s="55"/>
    </row>
    <row r="156" spans="2:13" ht="26.25">
      <c r="B156" s="21" t="s">
        <v>52</v>
      </c>
      <c r="C156" s="36" t="s">
        <v>4</v>
      </c>
      <c r="D156" s="36" t="s">
        <v>41</v>
      </c>
      <c r="E156" s="36" t="s">
        <v>149</v>
      </c>
      <c r="F156" s="36" t="s">
        <v>44</v>
      </c>
      <c r="G156" s="63">
        <f>G157</f>
        <v>100000</v>
      </c>
      <c r="H156" s="63">
        <f>H157</f>
        <v>0</v>
      </c>
      <c r="I156" s="6">
        <f t="shared" si="7"/>
        <v>100000</v>
      </c>
      <c r="L156" s="55"/>
      <c r="M156" s="55"/>
    </row>
    <row r="157" spans="2:13" ht="26.25">
      <c r="B157" s="21" t="s">
        <v>53</v>
      </c>
      <c r="C157" s="36" t="s">
        <v>4</v>
      </c>
      <c r="D157" s="36" t="s">
        <v>41</v>
      </c>
      <c r="E157" s="36" t="s">
        <v>149</v>
      </c>
      <c r="F157" s="36" t="s">
        <v>45</v>
      </c>
      <c r="G157" s="63">
        <v>100000</v>
      </c>
      <c r="H157" s="63">
        <v>0</v>
      </c>
      <c r="I157" s="6">
        <f t="shared" si="7"/>
        <v>100000</v>
      </c>
      <c r="J157" s="79"/>
      <c r="L157" s="55"/>
      <c r="M157" s="55"/>
    </row>
    <row r="158" spans="2:13" ht="26.25">
      <c r="B158" s="21" t="s">
        <v>190</v>
      </c>
      <c r="C158" s="36" t="s">
        <v>4</v>
      </c>
      <c r="D158" s="36" t="s">
        <v>41</v>
      </c>
      <c r="E158" s="77" t="s">
        <v>189</v>
      </c>
      <c r="F158" s="71"/>
      <c r="G158" s="76">
        <f>G159</f>
        <v>1000</v>
      </c>
      <c r="H158" s="76">
        <f>H159</f>
        <v>0</v>
      </c>
      <c r="I158" s="13">
        <f>G158+H158</f>
        <v>1000</v>
      </c>
      <c r="L158" s="55"/>
      <c r="M158" s="55"/>
    </row>
    <row r="159" spans="2:13" ht="26.25">
      <c r="B159" s="21" t="s">
        <v>52</v>
      </c>
      <c r="C159" s="36" t="s">
        <v>4</v>
      </c>
      <c r="D159" s="36" t="s">
        <v>41</v>
      </c>
      <c r="E159" s="54" t="s">
        <v>163</v>
      </c>
      <c r="F159" s="36" t="s">
        <v>44</v>
      </c>
      <c r="G159" s="63">
        <f>G160</f>
        <v>1000</v>
      </c>
      <c r="H159" s="63">
        <f>H160</f>
        <v>0</v>
      </c>
      <c r="I159" s="6">
        <f>G159+H159</f>
        <v>1000</v>
      </c>
      <c r="L159" s="55"/>
      <c r="M159" s="55"/>
    </row>
    <row r="160" spans="2:12" s="5" customFormat="1" ht="26.25">
      <c r="B160" s="21" t="s">
        <v>190</v>
      </c>
      <c r="C160" s="36" t="s">
        <v>4</v>
      </c>
      <c r="D160" s="36" t="s">
        <v>14</v>
      </c>
      <c r="E160" s="54" t="s">
        <v>163</v>
      </c>
      <c r="F160" s="36" t="s">
        <v>45</v>
      </c>
      <c r="G160" s="56">
        <v>1000</v>
      </c>
      <c r="H160" s="56">
        <v>0</v>
      </c>
      <c r="I160" s="6">
        <f t="shared" si="7"/>
        <v>1000</v>
      </c>
      <c r="J160" s="81"/>
      <c r="L160" s="69"/>
    </row>
    <row r="161" spans="2:12" s="5" customFormat="1" ht="27.75" customHeight="1">
      <c r="B161" s="24" t="s">
        <v>191</v>
      </c>
      <c r="C161" s="36" t="s">
        <v>4</v>
      </c>
      <c r="D161" s="34" t="s">
        <v>64</v>
      </c>
      <c r="E161" s="78" t="s">
        <v>150</v>
      </c>
      <c r="F161" s="71"/>
      <c r="G161" s="60">
        <f>G162</f>
        <v>62800</v>
      </c>
      <c r="H161" s="60">
        <f aca="true" t="shared" si="8" ref="G161:H163">H162</f>
        <v>0</v>
      </c>
      <c r="I161" s="13">
        <f t="shared" si="7"/>
        <v>62800</v>
      </c>
      <c r="L161" s="69"/>
    </row>
    <row r="162" spans="2:12" s="5" customFormat="1" ht="26.25">
      <c r="B162" s="25" t="s">
        <v>66</v>
      </c>
      <c r="C162" s="36" t="s">
        <v>4</v>
      </c>
      <c r="D162" s="34" t="s">
        <v>64</v>
      </c>
      <c r="E162" s="51" t="s">
        <v>151</v>
      </c>
      <c r="F162" s="36"/>
      <c r="G162" s="56">
        <f t="shared" si="8"/>
        <v>62800</v>
      </c>
      <c r="H162" s="56">
        <f t="shared" si="8"/>
        <v>0</v>
      </c>
      <c r="I162" s="6">
        <f t="shared" si="7"/>
        <v>62800</v>
      </c>
      <c r="L162" s="69"/>
    </row>
    <row r="163" spans="2:12" s="5" customFormat="1" ht="29.25" customHeight="1">
      <c r="B163" s="48" t="s">
        <v>52</v>
      </c>
      <c r="C163" s="36" t="s">
        <v>4</v>
      </c>
      <c r="D163" s="36" t="s">
        <v>19</v>
      </c>
      <c r="E163" s="51" t="s">
        <v>151</v>
      </c>
      <c r="F163" s="36" t="s">
        <v>44</v>
      </c>
      <c r="G163" s="56">
        <f t="shared" si="8"/>
        <v>62800</v>
      </c>
      <c r="H163" s="56">
        <f t="shared" si="8"/>
        <v>0</v>
      </c>
      <c r="I163" s="6">
        <f t="shared" si="7"/>
        <v>62800</v>
      </c>
      <c r="L163" s="69"/>
    </row>
    <row r="164" spans="2:10" s="5" customFormat="1" ht="26.25">
      <c r="B164" s="48" t="s">
        <v>53</v>
      </c>
      <c r="C164" s="36" t="s">
        <v>4</v>
      </c>
      <c r="D164" s="36" t="s">
        <v>19</v>
      </c>
      <c r="E164" s="51" t="s">
        <v>151</v>
      </c>
      <c r="F164" s="36" t="s">
        <v>45</v>
      </c>
      <c r="G164" s="56">
        <v>62800</v>
      </c>
      <c r="H164" s="56"/>
      <c r="I164" s="6">
        <f t="shared" si="7"/>
        <v>62800</v>
      </c>
      <c r="J164" s="81"/>
    </row>
  </sheetData>
  <sheetProtection/>
  <mergeCells count="2">
    <mergeCell ref="B2:H2"/>
    <mergeCell ref="E1:G1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38.625" style="16" customWidth="1"/>
    <col min="2" max="2" width="5.25390625" style="31" hidden="1" customWidth="1"/>
    <col min="3" max="3" width="5.00390625" style="42" hidden="1" customWidth="1"/>
    <col min="4" max="4" width="10.00390625" style="31" customWidth="1"/>
    <col min="5" max="5" width="5.125" style="31" customWidth="1"/>
    <col min="6" max="6" width="11.00390625" style="1" customWidth="1"/>
    <col min="7" max="7" width="10.50390625" style="31" customWidth="1"/>
    <col min="8" max="8" width="13.50390625" style="1" customWidth="1"/>
    <col min="9" max="9" width="13.875" style="1" customWidth="1"/>
    <col min="10" max="10" width="13.125" style="1" customWidth="1"/>
    <col min="11" max="16384" width="9.00390625" style="1" customWidth="1"/>
  </cols>
  <sheetData>
    <row r="1" spans="3:8" ht="28.5" customHeight="1">
      <c r="C1" s="32"/>
      <c r="D1" s="65" t="s">
        <v>187</v>
      </c>
      <c r="E1" s="65"/>
      <c r="F1" s="65"/>
      <c r="G1" s="65"/>
      <c r="H1" s="65"/>
    </row>
    <row r="2" spans="1:8" ht="64.5" customHeight="1">
      <c r="A2" s="66" t="s">
        <v>186</v>
      </c>
      <c r="B2" s="66"/>
      <c r="C2" s="66"/>
      <c r="D2" s="66"/>
      <c r="E2" s="66"/>
      <c r="F2" s="66"/>
      <c r="G2" s="66"/>
      <c r="H2" s="9" t="s">
        <v>73</v>
      </c>
    </row>
    <row r="3" spans="1:9" ht="67.5" customHeight="1">
      <c r="A3" s="17" t="s">
        <v>0</v>
      </c>
      <c r="B3" s="33" t="s">
        <v>61</v>
      </c>
      <c r="C3" s="17" t="s">
        <v>1</v>
      </c>
      <c r="D3" s="17" t="s">
        <v>2</v>
      </c>
      <c r="E3" s="33" t="s">
        <v>62</v>
      </c>
      <c r="F3" s="8" t="s">
        <v>92</v>
      </c>
      <c r="G3" s="58" t="s">
        <v>93</v>
      </c>
      <c r="H3" s="8" t="s">
        <v>94</v>
      </c>
      <c r="I3" s="57">
        <f>F30+F37+F43+F47+F49+F51+F53+F55+F57+F65+F70+F83+F87+F97+F100+F103</f>
        <v>1921755</v>
      </c>
    </row>
    <row r="4" spans="1:8" ht="12.75">
      <c r="A4" s="18">
        <v>1</v>
      </c>
      <c r="B4" s="34">
        <v>2</v>
      </c>
      <c r="C4" s="34">
        <v>3</v>
      </c>
      <c r="D4" s="34">
        <v>4</v>
      </c>
      <c r="E4" s="34">
        <v>5</v>
      </c>
      <c r="F4" s="2">
        <v>6</v>
      </c>
      <c r="G4" s="59">
        <v>7</v>
      </c>
      <c r="H4" s="2">
        <v>8</v>
      </c>
    </row>
    <row r="5" spans="1:8" s="3" customFormat="1" ht="14.25" customHeight="1" hidden="1">
      <c r="A5" s="19" t="s">
        <v>3</v>
      </c>
      <c r="B5" s="35"/>
      <c r="C5" s="35"/>
      <c r="D5" s="35"/>
      <c r="E5" s="35"/>
      <c r="F5" s="14">
        <f>F6</f>
        <v>16684109.159999998</v>
      </c>
      <c r="G5" s="60">
        <f>G6</f>
        <v>0</v>
      </c>
      <c r="H5" s="13">
        <f>G5+F5</f>
        <v>16684109.159999998</v>
      </c>
    </row>
    <row r="6" spans="1:8" s="3" customFormat="1" ht="27">
      <c r="A6" s="20" t="s">
        <v>74</v>
      </c>
      <c r="B6" s="36" t="s">
        <v>4</v>
      </c>
      <c r="C6" s="36"/>
      <c r="D6" s="36"/>
      <c r="E6" s="36"/>
      <c r="F6" s="13">
        <f>F7+F31+F58+F78+F104+F112+F123+F129+F38</f>
        <v>16684109.159999998</v>
      </c>
      <c r="G6" s="67">
        <f>G7+G31+G58+G78+G104+G112+G123+G129+G38</f>
        <v>0</v>
      </c>
      <c r="H6" s="68">
        <f>G6+F6</f>
        <v>16684109.159999998</v>
      </c>
    </row>
    <row r="7" spans="1:8" s="4" customFormat="1" ht="12.75">
      <c r="A7" s="21" t="s">
        <v>5</v>
      </c>
      <c r="B7" s="36" t="s">
        <v>4</v>
      </c>
      <c r="C7" s="36" t="s">
        <v>6</v>
      </c>
      <c r="D7" s="36"/>
      <c r="E7" s="36"/>
      <c r="F7" s="15">
        <f>F8+F20+F25</f>
        <v>6143819.72</v>
      </c>
      <c r="G7" s="56">
        <f>G8+G20+G25</f>
        <v>0</v>
      </c>
      <c r="H7" s="6">
        <f>F7+G7</f>
        <v>6143819.72</v>
      </c>
    </row>
    <row r="8" spans="1:8" s="5" customFormat="1" ht="52.5">
      <c r="A8" s="21" t="s">
        <v>7</v>
      </c>
      <c r="B8" s="36" t="s">
        <v>4</v>
      </c>
      <c r="C8" s="36" t="s">
        <v>8</v>
      </c>
      <c r="D8" s="36"/>
      <c r="E8" s="36"/>
      <c r="F8" s="15">
        <f>F9</f>
        <v>6040419.72</v>
      </c>
      <c r="G8" s="56">
        <f>G9</f>
        <v>0</v>
      </c>
      <c r="H8" s="6">
        <f aca="true" t="shared" si="0" ref="H8:H125">F8+G8</f>
        <v>6040419.72</v>
      </c>
    </row>
    <row r="9" spans="1:8" s="5" customFormat="1" ht="26.25">
      <c r="A9" s="21" t="s">
        <v>75</v>
      </c>
      <c r="B9" s="36" t="s">
        <v>4</v>
      </c>
      <c r="C9" s="36" t="s">
        <v>8</v>
      </c>
      <c r="D9" s="36" t="s">
        <v>129</v>
      </c>
      <c r="E9" s="36"/>
      <c r="F9" s="6">
        <f>F10+F17</f>
        <v>6040419.72</v>
      </c>
      <c r="G9" s="56">
        <f>G10+G17</f>
        <v>0</v>
      </c>
      <c r="H9" s="6">
        <f t="shared" si="0"/>
        <v>6040419.72</v>
      </c>
    </row>
    <row r="10" spans="1:8" s="5" customFormat="1" ht="26.25">
      <c r="A10" s="21" t="s">
        <v>72</v>
      </c>
      <c r="B10" s="36" t="s">
        <v>4</v>
      </c>
      <c r="C10" s="36" t="s">
        <v>8</v>
      </c>
      <c r="D10" s="36" t="s">
        <v>130</v>
      </c>
      <c r="E10" s="36"/>
      <c r="F10" s="6">
        <f>F11+F13+F15</f>
        <v>5490419.72</v>
      </c>
      <c r="G10" s="56">
        <f>G11+G13+G15</f>
        <v>0</v>
      </c>
      <c r="H10" s="6">
        <f t="shared" si="0"/>
        <v>5490419.72</v>
      </c>
    </row>
    <row r="11" spans="1:8" s="5" customFormat="1" ht="66">
      <c r="A11" s="21" t="s">
        <v>54</v>
      </c>
      <c r="B11" s="36" t="s">
        <v>4</v>
      </c>
      <c r="C11" s="36" t="s">
        <v>9</v>
      </c>
      <c r="D11" s="36" t="s">
        <v>130</v>
      </c>
      <c r="E11" s="36" t="s">
        <v>42</v>
      </c>
      <c r="F11" s="6">
        <f>F12</f>
        <v>3990419.7199999997</v>
      </c>
      <c r="G11" s="56">
        <f>G12</f>
        <v>0</v>
      </c>
      <c r="H11" s="6">
        <f t="shared" si="0"/>
        <v>3990419.7199999997</v>
      </c>
    </row>
    <row r="12" spans="1:8" s="5" customFormat="1" ht="26.25">
      <c r="A12" s="21" t="s">
        <v>51</v>
      </c>
      <c r="B12" s="36" t="s">
        <v>4</v>
      </c>
      <c r="C12" s="36" t="s">
        <v>9</v>
      </c>
      <c r="D12" s="36" t="s">
        <v>130</v>
      </c>
      <c r="E12" s="36" t="s">
        <v>43</v>
      </c>
      <c r="F12" s="10">
        <f>2882000+940000+718419.72-F19</f>
        <v>3990419.7199999997</v>
      </c>
      <c r="G12" s="56">
        <v>0</v>
      </c>
      <c r="H12" s="6">
        <f t="shared" si="0"/>
        <v>3990419.7199999997</v>
      </c>
    </row>
    <row r="13" spans="1:8" s="5" customFormat="1" ht="26.25">
      <c r="A13" s="21" t="s">
        <v>52</v>
      </c>
      <c r="B13" s="36" t="s">
        <v>4</v>
      </c>
      <c r="C13" s="36" t="s">
        <v>9</v>
      </c>
      <c r="D13" s="36" t="s">
        <v>130</v>
      </c>
      <c r="E13" s="36" t="s">
        <v>44</v>
      </c>
      <c r="F13" s="6">
        <f>F14</f>
        <v>1500000</v>
      </c>
      <c r="G13" s="56">
        <f>G14</f>
        <v>0</v>
      </c>
      <c r="H13" s="6">
        <f t="shared" si="0"/>
        <v>1500000</v>
      </c>
    </row>
    <row r="14" spans="1:8" s="5" customFormat="1" ht="39">
      <c r="A14" s="21" t="s">
        <v>53</v>
      </c>
      <c r="B14" s="36" t="s">
        <v>4</v>
      </c>
      <c r="C14" s="36" t="s">
        <v>9</v>
      </c>
      <c r="D14" s="36" t="s">
        <v>130</v>
      </c>
      <c r="E14" s="36" t="s">
        <v>45</v>
      </c>
      <c r="F14" s="10">
        <v>1500000</v>
      </c>
      <c r="G14" s="56">
        <v>0</v>
      </c>
      <c r="H14" s="6">
        <f t="shared" si="0"/>
        <v>1500000</v>
      </c>
    </row>
    <row r="15" spans="1:8" s="5" customFormat="1" ht="26.25">
      <c r="A15" s="22" t="s">
        <v>48</v>
      </c>
      <c r="B15" s="36" t="s">
        <v>4</v>
      </c>
      <c r="C15" s="36" t="s">
        <v>9</v>
      </c>
      <c r="D15" s="36" t="s">
        <v>130</v>
      </c>
      <c r="E15" s="36" t="s">
        <v>46</v>
      </c>
      <c r="F15" s="6">
        <f>F16</f>
        <v>0</v>
      </c>
      <c r="G15" s="56">
        <f>G16</f>
        <v>0</v>
      </c>
      <c r="H15" s="6">
        <f t="shared" si="0"/>
        <v>0</v>
      </c>
    </row>
    <row r="16" spans="1:8" s="5" customFormat="1" ht="26.25">
      <c r="A16" s="22" t="s">
        <v>55</v>
      </c>
      <c r="B16" s="36" t="s">
        <v>4</v>
      </c>
      <c r="C16" s="36" t="s">
        <v>9</v>
      </c>
      <c r="D16" s="36" t="s">
        <v>130</v>
      </c>
      <c r="E16" s="36" t="s">
        <v>56</v>
      </c>
      <c r="F16" s="10">
        <v>0</v>
      </c>
      <c r="G16" s="56">
        <v>0</v>
      </c>
      <c r="H16" s="6">
        <f t="shared" si="0"/>
        <v>0</v>
      </c>
    </row>
    <row r="17" spans="1:8" s="5" customFormat="1" ht="39">
      <c r="A17" s="21" t="s">
        <v>10</v>
      </c>
      <c r="B17" s="36" t="s">
        <v>4</v>
      </c>
      <c r="C17" s="36" t="s">
        <v>9</v>
      </c>
      <c r="D17" s="50" t="s">
        <v>132</v>
      </c>
      <c r="E17" s="36"/>
      <c r="F17" s="6">
        <f>F18</f>
        <v>550000</v>
      </c>
      <c r="G17" s="56">
        <f>G18</f>
        <v>0</v>
      </c>
      <c r="H17" s="6">
        <f t="shared" si="0"/>
        <v>550000</v>
      </c>
    </row>
    <row r="18" spans="1:8" s="5" customFormat="1" ht="66">
      <c r="A18" s="21" t="s">
        <v>54</v>
      </c>
      <c r="B18" s="36" t="s">
        <v>4</v>
      </c>
      <c r="C18" s="36" t="s">
        <v>9</v>
      </c>
      <c r="D18" s="50" t="s">
        <v>132</v>
      </c>
      <c r="E18" s="36" t="s">
        <v>42</v>
      </c>
      <c r="F18" s="6">
        <f>F19</f>
        <v>550000</v>
      </c>
      <c r="G18" s="56">
        <f>G19</f>
        <v>0</v>
      </c>
      <c r="H18" s="6">
        <f t="shared" si="0"/>
        <v>550000</v>
      </c>
    </row>
    <row r="19" spans="1:8" s="5" customFormat="1" ht="26.25">
      <c r="A19" s="21" t="s">
        <v>51</v>
      </c>
      <c r="B19" s="36" t="s">
        <v>4</v>
      </c>
      <c r="C19" s="36" t="s">
        <v>9</v>
      </c>
      <c r="D19" s="50" t="s">
        <v>132</v>
      </c>
      <c r="E19" s="36" t="s">
        <v>43</v>
      </c>
      <c r="F19" s="10">
        <v>550000</v>
      </c>
      <c r="G19" s="56">
        <v>0</v>
      </c>
      <c r="H19" s="6">
        <f t="shared" si="0"/>
        <v>550000</v>
      </c>
    </row>
    <row r="20" spans="1:8" s="5" customFormat="1" ht="12.75">
      <c r="A20" s="21" t="s">
        <v>11</v>
      </c>
      <c r="B20" s="36" t="s">
        <v>4</v>
      </c>
      <c r="C20" s="36" t="s">
        <v>12</v>
      </c>
      <c r="D20" s="36"/>
      <c r="E20" s="36"/>
      <c r="F20" s="6">
        <f aca="true" t="shared" si="1" ref="F20:G23">F21</f>
        <v>100000</v>
      </c>
      <c r="G20" s="56">
        <f t="shared" si="1"/>
        <v>0</v>
      </c>
      <c r="H20" s="6">
        <f t="shared" si="0"/>
        <v>100000</v>
      </c>
    </row>
    <row r="21" spans="1:8" s="5" customFormat="1" ht="26.25">
      <c r="A21" s="21" t="s">
        <v>75</v>
      </c>
      <c r="B21" s="36" t="s">
        <v>4</v>
      </c>
      <c r="C21" s="36" t="s">
        <v>12</v>
      </c>
      <c r="D21" s="36" t="s">
        <v>130</v>
      </c>
      <c r="E21" s="36"/>
      <c r="F21" s="6">
        <f t="shared" si="1"/>
        <v>100000</v>
      </c>
      <c r="G21" s="56">
        <f t="shared" si="1"/>
        <v>0</v>
      </c>
      <c r="H21" s="6">
        <f t="shared" si="0"/>
        <v>100000</v>
      </c>
    </row>
    <row r="22" spans="1:8" s="5" customFormat="1" ht="26.25">
      <c r="A22" s="21" t="s">
        <v>76</v>
      </c>
      <c r="B22" s="36" t="s">
        <v>4</v>
      </c>
      <c r="C22" s="36" t="s">
        <v>12</v>
      </c>
      <c r="D22" s="50" t="s">
        <v>131</v>
      </c>
      <c r="E22" s="36"/>
      <c r="F22" s="6">
        <f t="shared" si="1"/>
        <v>100000</v>
      </c>
      <c r="G22" s="56">
        <f t="shared" si="1"/>
        <v>0</v>
      </c>
      <c r="H22" s="6">
        <f t="shared" si="0"/>
        <v>100000</v>
      </c>
    </row>
    <row r="23" spans="1:8" s="5" customFormat="1" ht="26.25">
      <c r="A23" s="21" t="s">
        <v>48</v>
      </c>
      <c r="B23" s="36" t="s">
        <v>4</v>
      </c>
      <c r="C23" s="36" t="s">
        <v>12</v>
      </c>
      <c r="D23" s="50" t="s">
        <v>131</v>
      </c>
      <c r="E23" s="36" t="s">
        <v>46</v>
      </c>
      <c r="F23" s="6">
        <f t="shared" si="1"/>
        <v>100000</v>
      </c>
      <c r="G23" s="56">
        <f t="shared" si="1"/>
        <v>0</v>
      </c>
      <c r="H23" s="6">
        <f t="shared" si="0"/>
        <v>100000</v>
      </c>
    </row>
    <row r="24" spans="1:8" s="5" customFormat="1" ht="26.25">
      <c r="A24" s="21" t="s">
        <v>57</v>
      </c>
      <c r="B24" s="36" t="s">
        <v>4</v>
      </c>
      <c r="C24" s="36" t="s">
        <v>12</v>
      </c>
      <c r="D24" s="50" t="s">
        <v>131</v>
      </c>
      <c r="E24" s="36" t="s">
        <v>58</v>
      </c>
      <c r="F24" s="10">
        <v>100000</v>
      </c>
      <c r="G24" s="56">
        <v>0</v>
      </c>
      <c r="H24" s="6">
        <f t="shared" si="0"/>
        <v>100000</v>
      </c>
    </row>
    <row r="25" spans="1:8" s="5" customFormat="1" ht="12.75">
      <c r="A25" s="21" t="s">
        <v>13</v>
      </c>
      <c r="B25" s="36" t="s">
        <v>4</v>
      </c>
      <c r="C25" s="36" t="s">
        <v>14</v>
      </c>
      <c r="D25" s="36"/>
      <c r="E25" s="36"/>
      <c r="F25" s="6">
        <f aca="true" t="shared" si="2" ref="F25:G27">F26</f>
        <v>3400</v>
      </c>
      <c r="G25" s="56">
        <f t="shared" si="2"/>
        <v>0</v>
      </c>
      <c r="H25" s="6">
        <f t="shared" si="0"/>
        <v>3400</v>
      </c>
    </row>
    <row r="26" spans="1:8" s="5" customFormat="1" ht="15" customHeight="1">
      <c r="A26" s="21" t="s">
        <v>75</v>
      </c>
      <c r="B26" s="36" t="s">
        <v>4</v>
      </c>
      <c r="C26" s="36" t="s">
        <v>14</v>
      </c>
      <c r="D26" s="36" t="s">
        <v>129</v>
      </c>
      <c r="E26" s="36"/>
      <c r="F26" s="6">
        <f>F27+F30</f>
        <v>3400</v>
      </c>
      <c r="G26" s="56">
        <f t="shared" si="2"/>
        <v>0</v>
      </c>
      <c r="H26" s="6">
        <f t="shared" si="0"/>
        <v>3400</v>
      </c>
    </row>
    <row r="27" spans="1:8" s="5" customFormat="1" ht="15" customHeight="1">
      <c r="A27" s="21" t="s">
        <v>15</v>
      </c>
      <c r="B27" s="36" t="s">
        <v>4</v>
      </c>
      <c r="C27" s="36" t="s">
        <v>14</v>
      </c>
      <c r="D27" s="50" t="s">
        <v>133</v>
      </c>
      <c r="E27" s="36"/>
      <c r="F27" s="6">
        <f t="shared" si="2"/>
        <v>2400</v>
      </c>
      <c r="G27" s="56">
        <f t="shared" si="2"/>
        <v>0</v>
      </c>
      <c r="H27" s="6">
        <f t="shared" si="0"/>
        <v>2400</v>
      </c>
    </row>
    <row r="28" spans="1:8" s="5" customFormat="1" ht="26.25">
      <c r="A28" s="21" t="s">
        <v>52</v>
      </c>
      <c r="B28" s="36" t="s">
        <v>4</v>
      </c>
      <c r="C28" s="36" t="s">
        <v>14</v>
      </c>
      <c r="D28" s="50" t="s">
        <v>133</v>
      </c>
      <c r="E28" s="36" t="s">
        <v>44</v>
      </c>
      <c r="F28" s="6">
        <f>F29</f>
        <v>2400</v>
      </c>
      <c r="G28" s="56">
        <f>G30+G29</f>
        <v>0</v>
      </c>
      <c r="H28" s="6">
        <f t="shared" si="0"/>
        <v>2400</v>
      </c>
    </row>
    <row r="29" spans="1:8" s="5" customFormat="1" ht="39">
      <c r="A29" s="21" t="s">
        <v>53</v>
      </c>
      <c r="B29" s="36" t="s">
        <v>4</v>
      </c>
      <c r="C29" s="36" t="s">
        <v>14</v>
      </c>
      <c r="D29" s="50" t="s">
        <v>133</v>
      </c>
      <c r="E29" s="36" t="s">
        <v>45</v>
      </c>
      <c r="F29" s="10">
        <v>2400</v>
      </c>
      <c r="G29" s="56">
        <v>0</v>
      </c>
      <c r="H29" s="6">
        <f>F29+G29</f>
        <v>2400</v>
      </c>
    </row>
    <row r="30" spans="1:8" s="5" customFormat="1" ht="26.25">
      <c r="A30" s="21" t="s">
        <v>164</v>
      </c>
      <c r="B30" s="36" t="s">
        <v>4</v>
      </c>
      <c r="C30" s="36" t="s">
        <v>14</v>
      </c>
      <c r="D30" s="54" t="s">
        <v>163</v>
      </c>
      <c r="E30" s="36" t="s">
        <v>45</v>
      </c>
      <c r="F30" s="64">
        <v>1000</v>
      </c>
      <c r="G30" s="56">
        <v>0</v>
      </c>
      <c r="H30" s="6">
        <f t="shared" si="0"/>
        <v>1000</v>
      </c>
    </row>
    <row r="31" spans="1:8" s="5" customFormat="1" ht="12.75">
      <c r="A31" s="21" t="s">
        <v>16</v>
      </c>
      <c r="B31" s="36" t="s">
        <v>4</v>
      </c>
      <c r="C31" s="36" t="s">
        <v>17</v>
      </c>
      <c r="D31" s="36"/>
      <c r="E31" s="36"/>
      <c r="F31" s="6">
        <f aca="true" t="shared" si="3" ref="F31:G36">F32</f>
        <v>95463</v>
      </c>
      <c r="G31" s="56">
        <f t="shared" si="3"/>
        <v>0</v>
      </c>
      <c r="H31" s="6">
        <f t="shared" si="0"/>
        <v>95463</v>
      </c>
    </row>
    <row r="32" spans="1:8" s="5" customFormat="1" ht="12.75">
      <c r="A32" s="21" t="s">
        <v>18</v>
      </c>
      <c r="B32" s="36" t="s">
        <v>4</v>
      </c>
      <c r="C32" s="36" t="s">
        <v>19</v>
      </c>
      <c r="D32" s="36"/>
      <c r="E32" s="36"/>
      <c r="F32" s="6">
        <f t="shared" si="3"/>
        <v>95463</v>
      </c>
      <c r="G32" s="56">
        <f t="shared" si="3"/>
        <v>0</v>
      </c>
      <c r="H32" s="6">
        <f t="shared" si="0"/>
        <v>95463</v>
      </c>
    </row>
    <row r="33" spans="1:8" s="5" customFormat="1" ht="26.25">
      <c r="A33" s="46" t="s">
        <v>63</v>
      </c>
      <c r="B33" s="36" t="s">
        <v>4</v>
      </c>
      <c r="C33" s="34" t="s">
        <v>64</v>
      </c>
      <c r="D33" s="51" t="s">
        <v>150</v>
      </c>
      <c r="E33" s="36"/>
      <c r="F33" s="6">
        <f t="shared" si="3"/>
        <v>95463</v>
      </c>
      <c r="G33" s="56">
        <f t="shared" si="3"/>
        <v>0</v>
      </c>
      <c r="H33" s="6">
        <f t="shared" si="0"/>
        <v>95463</v>
      </c>
    </row>
    <row r="34" spans="1:8" s="5" customFormat="1" ht="26.25">
      <c r="A34" s="46" t="s">
        <v>65</v>
      </c>
      <c r="B34" s="36" t="s">
        <v>4</v>
      </c>
      <c r="C34" s="34" t="s">
        <v>64</v>
      </c>
      <c r="D34" s="51" t="s">
        <v>150</v>
      </c>
      <c r="E34" s="36"/>
      <c r="F34" s="6">
        <f t="shared" si="3"/>
        <v>95463</v>
      </c>
      <c r="G34" s="56">
        <f t="shared" si="3"/>
        <v>0</v>
      </c>
      <c r="H34" s="6">
        <f t="shared" si="0"/>
        <v>95463</v>
      </c>
    </row>
    <row r="35" spans="1:8" s="5" customFormat="1" ht="39">
      <c r="A35" s="47" t="s">
        <v>66</v>
      </c>
      <c r="B35" s="36" t="s">
        <v>4</v>
      </c>
      <c r="C35" s="34" t="s">
        <v>64</v>
      </c>
      <c r="D35" s="51" t="s">
        <v>151</v>
      </c>
      <c r="E35" s="36"/>
      <c r="F35" s="6">
        <f t="shared" si="3"/>
        <v>95463</v>
      </c>
      <c r="G35" s="56">
        <f t="shared" si="3"/>
        <v>0</v>
      </c>
      <c r="H35" s="6">
        <f t="shared" si="0"/>
        <v>95463</v>
      </c>
    </row>
    <row r="36" spans="1:8" s="5" customFormat="1" ht="29.25" customHeight="1">
      <c r="A36" s="48" t="s">
        <v>52</v>
      </c>
      <c r="B36" s="36" t="s">
        <v>4</v>
      </c>
      <c r="C36" s="36" t="s">
        <v>19</v>
      </c>
      <c r="D36" s="51" t="s">
        <v>151</v>
      </c>
      <c r="E36" s="36" t="s">
        <v>44</v>
      </c>
      <c r="F36" s="6">
        <f t="shared" si="3"/>
        <v>95463</v>
      </c>
      <c r="G36" s="56">
        <f t="shared" si="3"/>
        <v>0</v>
      </c>
      <c r="H36" s="6">
        <f t="shared" si="0"/>
        <v>95463</v>
      </c>
    </row>
    <row r="37" spans="1:8" s="5" customFormat="1" ht="39">
      <c r="A37" s="48" t="s">
        <v>180</v>
      </c>
      <c r="B37" s="36" t="s">
        <v>4</v>
      </c>
      <c r="C37" s="36" t="s">
        <v>19</v>
      </c>
      <c r="D37" s="51" t="s">
        <v>151</v>
      </c>
      <c r="E37" s="36" t="s">
        <v>45</v>
      </c>
      <c r="F37" s="64">
        <v>95463</v>
      </c>
      <c r="G37" s="56"/>
      <c r="H37" s="6">
        <f t="shared" si="0"/>
        <v>95463</v>
      </c>
    </row>
    <row r="38" spans="1:8" s="16" customFormat="1" ht="24" customHeight="1">
      <c r="A38" s="21" t="s">
        <v>100</v>
      </c>
      <c r="B38" s="36" t="s">
        <v>4</v>
      </c>
      <c r="C38" s="36" t="s">
        <v>101</v>
      </c>
      <c r="D38" s="36"/>
      <c r="E38" s="36"/>
      <c r="F38" s="15">
        <f aca="true" t="shared" si="4" ref="F38:H39">F39</f>
        <v>7000</v>
      </c>
      <c r="G38" s="56">
        <f t="shared" si="4"/>
        <v>0</v>
      </c>
      <c r="H38" s="15">
        <f t="shared" si="4"/>
        <v>7000</v>
      </c>
    </row>
    <row r="39" spans="1:8" s="16" customFormat="1" ht="39">
      <c r="A39" s="21" t="s">
        <v>102</v>
      </c>
      <c r="B39" s="36" t="s">
        <v>4</v>
      </c>
      <c r="C39" s="36" t="s">
        <v>103</v>
      </c>
      <c r="D39" s="36"/>
      <c r="E39" s="36"/>
      <c r="F39" s="15">
        <f t="shared" si="4"/>
        <v>7000</v>
      </c>
      <c r="G39" s="56">
        <f t="shared" si="4"/>
        <v>0</v>
      </c>
      <c r="H39" s="15">
        <f t="shared" si="4"/>
        <v>7000</v>
      </c>
    </row>
    <row r="40" spans="1:8" s="16" customFormat="1" ht="44.25" customHeight="1">
      <c r="A40" s="24" t="s">
        <v>104</v>
      </c>
      <c r="B40" s="36" t="s">
        <v>4</v>
      </c>
      <c r="C40" s="36" t="s">
        <v>103</v>
      </c>
      <c r="D40" s="52" t="s">
        <v>134</v>
      </c>
      <c r="E40" s="36"/>
      <c r="F40" s="15">
        <f>F41+F44</f>
        <v>7000</v>
      </c>
      <c r="G40" s="56">
        <f>G41+G43</f>
        <v>0</v>
      </c>
      <c r="H40" s="15">
        <f>F40+G40</f>
        <v>7000</v>
      </c>
    </row>
    <row r="41" spans="1:8" s="16" customFormat="1" ht="52.5">
      <c r="A41" s="24" t="s">
        <v>105</v>
      </c>
      <c r="B41" s="36" t="s">
        <v>4</v>
      </c>
      <c r="C41" s="36" t="s">
        <v>103</v>
      </c>
      <c r="D41" s="54" t="s">
        <v>156</v>
      </c>
      <c r="E41" s="36"/>
      <c r="F41" s="15">
        <f aca="true" t="shared" si="5" ref="F41:H42">F42</f>
        <v>1000</v>
      </c>
      <c r="G41" s="56">
        <f t="shared" si="5"/>
        <v>0</v>
      </c>
      <c r="H41" s="15">
        <f t="shared" si="5"/>
        <v>1000</v>
      </c>
    </row>
    <row r="42" spans="1:8" s="16" customFormat="1" ht="26.25">
      <c r="A42" s="25" t="s">
        <v>106</v>
      </c>
      <c r="B42" s="36" t="s">
        <v>4</v>
      </c>
      <c r="C42" s="36" t="s">
        <v>103</v>
      </c>
      <c r="D42" s="54" t="s">
        <v>156</v>
      </c>
      <c r="E42" s="34">
        <v>200</v>
      </c>
      <c r="F42" s="15">
        <f t="shared" si="5"/>
        <v>1000</v>
      </c>
      <c r="G42" s="56">
        <f t="shared" si="5"/>
        <v>0</v>
      </c>
      <c r="H42" s="15">
        <f t="shared" si="5"/>
        <v>1000</v>
      </c>
    </row>
    <row r="43" spans="1:8" s="16" customFormat="1" ht="39">
      <c r="A43" s="24" t="s">
        <v>157</v>
      </c>
      <c r="B43" s="36" t="s">
        <v>4</v>
      </c>
      <c r="C43" s="36" t="s">
        <v>103</v>
      </c>
      <c r="D43" s="54" t="s">
        <v>156</v>
      </c>
      <c r="E43" s="34" t="s">
        <v>45</v>
      </c>
      <c r="F43" s="64">
        <v>1000</v>
      </c>
      <c r="G43" s="56"/>
      <c r="H43" s="43">
        <f>SUM(F43:G43)</f>
        <v>1000</v>
      </c>
    </row>
    <row r="44" spans="1:8" s="16" customFormat="1" ht="39">
      <c r="A44" s="21" t="s">
        <v>114</v>
      </c>
      <c r="B44" s="36" t="s">
        <v>4</v>
      </c>
      <c r="C44" s="36" t="s">
        <v>107</v>
      </c>
      <c r="D44" s="36"/>
      <c r="E44" s="36"/>
      <c r="F44" s="15">
        <f>F45</f>
        <v>6000</v>
      </c>
      <c r="G44" s="56">
        <f>G45</f>
        <v>0</v>
      </c>
      <c r="H44" s="43">
        <f aca="true" t="shared" si="6" ref="H44:H57">SUM(F44:G44)</f>
        <v>6000</v>
      </c>
    </row>
    <row r="45" spans="1:8" s="16" customFormat="1" ht="44.25" customHeight="1">
      <c r="A45" s="24" t="s">
        <v>113</v>
      </c>
      <c r="B45" s="36" t="s">
        <v>4</v>
      </c>
      <c r="C45" s="36" t="s">
        <v>107</v>
      </c>
      <c r="D45" s="54" t="s">
        <v>134</v>
      </c>
      <c r="E45" s="36"/>
      <c r="F45" s="15">
        <f>F46+F48+F50+F52+F54+F56</f>
        <v>6000</v>
      </c>
      <c r="G45" s="56">
        <f>G46+G48+G50+G52+G54+G56</f>
        <v>0</v>
      </c>
      <c r="H45" s="43">
        <f t="shared" si="6"/>
        <v>6000</v>
      </c>
    </row>
    <row r="46" spans="1:8" s="16" customFormat="1" ht="39">
      <c r="A46" s="24" t="s">
        <v>112</v>
      </c>
      <c r="B46" s="36" t="s">
        <v>4</v>
      </c>
      <c r="C46" s="36" t="s">
        <v>107</v>
      </c>
      <c r="D46" s="54" t="s">
        <v>153</v>
      </c>
      <c r="E46" s="36"/>
      <c r="F46" s="15">
        <f>F47</f>
        <v>1000</v>
      </c>
      <c r="G46" s="56">
        <f>G47</f>
        <v>0</v>
      </c>
      <c r="H46" s="43">
        <f t="shared" si="6"/>
        <v>1000</v>
      </c>
    </row>
    <row r="47" spans="1:8" s="16" customFormat="1" ht="39">
      <c r="A47" s="25" t="s">
        <v>172</v>
      </c>
      <c r="B47" s="36" t="s">
        <v>4</v>
      </c>
      <c r="C47" s="36" t="s">
        <v>107</v>
      </c>
      <c r="D47" s="54" t="s">
        <v>153</v>
      </c>
      <c r="E47" s="34">
        <v>240</v>
      </c>
      <c r="F47" s="64">
        <v>1000</v>
      </c>
      <c r="G47" s="56">
        <v>0</v>
      </c>
      <c r="H47" s="43">
        <f t="shared" si="6"/>
        <v>1000</v>
      </c>
    </row>
    <row r="48" spans="1:8" s="16" customFormat="1" ht="26.25">
      <c r="A48" s="24" t="s">
        <v>115</v>
      </c>
      <c r="B48" s="36" t="s">
        <v>4</v>
      </c>
      <c r="C48" s="36" t="s">
        <v>107</v>
      </c>
      <c r="D48" s="53" t="s">
        <v>155</v>
      </c>
      <c r="E48" s="36"/>
      <c r="F48" s="15">
        <f>F49</f>
        <v>1000</v>
      </c>
      <c r="G48" s="56">
        <f>G49</f>
        <v>0</v>
      </c>
      <c r="H48" s="43">
        <f t="shared" si="6"/>
        <v>1000</v>
      </c>
    </row>
    <row r="49" spans="1:8" s="16" customFormat="1" ht="69" customHeight="1">
      <c r="A49" s="25" t="s">
        <v>173</v>
      </c>
      <c r="B49" s="36" t="s">
        <v>4</v>
      </c>
      <c r="C49" s="36" t="s">
        <v>107</v>
      </c>
      <c r="D49" s="53" t="s">
        <v>155</v>
      </c>
      <c r="E49" s="34">
        <v>240</v>
      </c>
      <c r="F49" s="64">
        <v>1000</v>
      </c>
      <c r="G49" s="56">
        <v>0</v>
      </c>
      <c r="H49" s="43">
        <f t="shared" si="6"/>
        <v>1000</v>
      </c>
    </row>
    <row r="50" spans="1:8" s="16" customFormat="1" ht="26.25">
      <c r="A50" s="24" t="s">
        <v>116</v>
      </c>
      <c r="B50" s="36" t="s">
        <v>4</v>
      </c>
      <c r="C50" s="36" t="s">
        <v>107</v>
      </c>
      <c r="D50" s="53" t="s">
        <v>158</v>
      </c>
      <c r="E50" s="36"/>
      <c r="F50" s="15">
        <f>F51</f>
        <v>1000</v>
      </c>
      <c r="G50" s="56">
        <f>G51</f>
        <v>0</v>
      </c>
      <c r="H50" s="43">
        <f t="shared" si="6"/>
        <v>1000</v>
      </c>
    </row>
    <row r="51" spans="1:8" s="16" customFormat="1" ht="52.5">
      <c r="A51" s="25" t="s">
        <v>174</v>
      </c>
      <c r="B51" s="36" t="s">
        <v>4</v>
      </c>
      <c r="C51" s="36" t="s">
        <v>107</v>
      </c>
      <c r="D51" s="53" t="s">
        <v>158</v>
      </c>
      <c r="E51" s="34">
        <v>240</v>
      </c>
      <c r="F51" s="64">
        <v>1000</v>
      </c>
      <c r="G51" s="56">
        <v>0</v>
      </c>
      <c r="H51" s="43">
        <f t="shared" si="6"/>
        <v>1000</v>
      </c>
    </row>
    <row r="52" spans="1:8" s="16" customFormat="1" ht="26.25">
      <c r="A52" s="24" t="s">
        <v>117</v>
      </c>
      <c r="B52" s="36" t="s">
        <v>4</v>
      </c>
      <c r="C52" s="36" t="s">
        <v>107</v>
      </c>
      <c r="D52" s="53" t="s">
        <v>159</v>
      </c>
      <c r="E52" s="36"/>
      <c r="F52" s="15">
        <f>F53</f>
        <v>1000</v>
      </c>
      <c r="G52" s="56">
        <f>G53</f>
        <v>0</v>
      </c>
      <c r="H52" s="43">
        <f t="shared" si="6"/>
        <v>1000</v>
      </c>
    </row>
    <row r="53" spans="1:8" s="16" customFormat="1" ht="39">
      <c r="A53" s="25" t="s">
        <v>175</v>
      </c>
      <c r="B53" s="36" t="s">
        <v>4</v>
      </c>
      <c r="C53" s="36" t="s">
        <v>107</v>
      </c>
      <c r="D53" s="53" t="s">
        <v>159</v>
      </c>
      <c r="E53" s="34">
        <v>240</v>
      </c>
      <c r="F53" s="64">
        <v>1000</v>
      </c>
      <c r="G53" s="56">
        <v>0</v>
      </c>
      <c r="H53" s="43">
        <f t="shared" si="6"/>
        <v>1000</v>
      </c>
    </row>
    <row r="54" spans="1:8" s="16" customFormat="1" ht="26.25">
      <c r="A54" s="24" t="s">
        <v>118</v>
      </c>
      <c r="B54" s="36" t="s">
        <v>4</v>
      </c>
      <c r="C54" s="36" t="s">
        <v>107</v>
      </c>
      <c r="D54" s="53" t="s">
        <v>162</v>
      </c>
      <c r="E54" s="36"/>
      <c r="F54" s="15">
        <f>F55</f>
        <v>1000</v>
      </c>
      <c r="G54" s="56">
        <f>G55</f>
        <v>0</v>
      </c>
      <c r="H54" s="43">
        <f t="shared" si="6"/>
        <v>1000</v>
      </c>
    </row>
    <row r="55" spans="1:8" s="16" customFormat="1" ht="66">
      <c r="A55" s="25" t="s">
        <v>176</v>
      </c>
      <c r="B55" s="36" t="s">
        <v>4</v>
      </c>
      <c r="C55" s="36" t="s">
        <v>107</v>
      </c>
      <c r="D55" s="53" t="s">
        <v>162</v>
      </c>
      <c r="E55" s="34">
        <v>240</v>
      </c>
      <c r="F55" s="64">
        <v>1000</v>
      </c>
      <c r="G55" s="56">
        <v>0</v>
      </c>
      <c r="H55" s="43">
        <f t="shared" si="6"/>
        <v>1000</v>
      </c>
    </row>
    <row r="56" spans="1:8" s="16" customFormat="1" ht="26.25">
      <c r="A56" s="24" t="s">
        <v>119</v>
      </c>
      <c r="B56" s="36" t="s">
        <v>4</v>
      </c>
      <c r="C56" s="36" t="s">
        <v>107</v>
      </c>
      <c r="D56" s="53" t="s">
        <v>171</v>
      </c>
      <c r="E56" s="36"/>
      <c r="F56" s="15">
        <f>F57</f>
        <v>1000</v>
      </c>
      <c r="G56" s="56">
        <f>G57</f>
        <v>0</v>
      </c>
      <c r="H56" s="43">
        <f t="shared" si="6"/>
        <v>1000</v>
      </c>
    </row>
    <row r="57" spans="1:8" s="16" customFormat="1" ht="52.5">
      <c r="A57" s="25" t="s">
        <v>177</v>
      </c>
      <c r="B57" s="36" t="s">
        <v>4</v>
      </c>
      <c r="C57" s="36" t="s">
        <v>107</v>
      </c>
      <c r="D57" s="53" t="s">
        <v>171</v>
      </c>
      <c r="E57" s="34">
        <v>240</v>
      </c>
      <c r="F57" s="64">
        <v>1000</v>
      </c>
      <c r="G57" s="56">
        <v>0</v>
      </c>
      <c r="H57" s="43">
        <f t="shared" si="6"/>
        <v>1000</v>
      </c>
    </row>
    <row r="58" spans="1:8" s="5" customFormat="1" ht="12.75">
      <c r="A58" s="21" t="s">
        <v>20</v>
      </c>
      <c r="B58" s="36" t="s">
        <v>4</v>
      </c>
      <c r="C58" s="36" t="s">
        <v>21</v>
      </c>
      <c r="D58" s="36"/>
      <c r="E58" s="36"/>
      <c r="F58" s="6">
        <f>F66+F59</f>
        <v>1516292</v>
      </c>
      <c r="G58" s="56">
        <f>G66+G59</f>
        <v>0</v>
      </c>
      <c r="H58" s="6">
        <f t="shared" si="0"/>
        <v>1516292</v>
      </c>
    </row>
    <row r="59" spans="1:8" s="5" customFormat="1" ht="12.75">
      <c r="A59" s="21" t="s">
        <v>95</v>
      </c>
      <c r="B59" s="36" t="s">
        <v>4</v>
      </c>
      <c r="C59" s="36" t="s">
        <v>96</v>
      </c>
      <c r="D59" s="36"/>
      <c r="E59" s="36"/>
      <c r="F59" s="6">
        <f aca="true" t="shared" si="7" ref="F59:H60">F60</f>
        <v>1016292</v>
      </c>
      <c r="G59" s="56">
        <f t="shared" si="7"/>
        <v>0</v>
      </c>
      <c r="H59" s="6">
        <f t="shared" si="7"/>
        <v>916292</v>
      </c>
    </row>
    <row r="60" spans="1:8" s="5" customFormat="1" ht="39">
      <c r="A60" s="21" t="s">
        <v>97</v>
      </c>
      <c r="B60" s="36" t="s">
        <v>4</v>
      </c>
      <c r="C60" s="36" t="s">
        <v>96</v>
      </c>
      <c r="D60" s="50" t="s">
        <v>135</v>
      </c>
      <c r="E60" s="36"/>
      <c r="F60" s="6">
        <f t="shared" si="7"/>
        <v>1016292</v>
      </c>
      <c r="G60" s="56">
        <f t="shared" si="7"/>
        <v>0</v>
      </c>
      <c r="H60" s="6">
        <f t="shared" si="7"/>
        <v>916292</v>
      </c>
    </row>
    <row r="61" spans="1:8" s="5" customFormat="1" ht="36.75" customHeight="1">
      <c r="A61" s="21" t="s">
        <v>98</v>
      </c>
      <c r="B61" s="36" t="s">
        <v>4</v>
      </c>
      <c r="C61" s="36" t="s">
        <v>96</v>
      </c>
      <c r="D61" s="50" t="s">
        <v>136</v>
      </c>
      <c r="E61" s="36"/>
      <c r="F61" s="6">
        <f>F62</f>
        <v>1016292</v>
      </c>
      <c r="G61" s="56">
        <f>G62</f>
        <v>0</v>
      </c>
      <c r="H61" s="6">
        <f>H62+H66</f>
        <v>916292</v>
      </c>
    </row>
    <row r="62" spans="1:8" s="5" customFormat="1" ht="66">
      <c r="A62" s="21" t="s">
        <v>99</v>
      </c>
      <c r="B62" s="36" t="s">
        <v>4</v>
      </c>
      <c r="C62" s="36" t="s">
        <v>96</v>
      </c>
      <c r="D62" s="36" t="s">
        <v>137</v>
      </c>
      <c r="E62" s="36"/>
      <c r="F62" s="6">
        <f>F63</f>
        <v>1016292</v>
      </c>
      <c r="G62" s="56">
        <f>G63</f>
        <v>0</v>
      </c>
      <c r="H62" s="6">
        <f>H63</f>
        <v>416292</v>
      </c>
    </row>
    <row r="63" spans="1:8" s="5" customFormat="1" ht="26.25">
      <c r="A63" s="24" t="s">
        <v>68</v>
      </c>
      <c r="B63" s="36" t="s">
        <v>4</v>
      </c>
      <c r="C63" s="36" t="s">
        <v>96</v>
      </c>
      <c r="D63" s="36" t="s">
        <v>137</v>
      </c>
      <c r="E63" s="36" t="s">
        <v>44</v>
      </c>
      <c r="F63" s="6">
        <f>F65+F64</f>
        <v>1016292</v>
      </c>
      <c r="G63" s="56">
        <f>G65</f>
        <v>0</v>
      </c>
      <c r="H63" s="6">
        <f>H65</f>
        <v>416292</v>
      </c>
    </row>
    <row r="64" spans="1:8" s="5" customFormat="1" ht="39">
      <c r="A64" s="24" t="s">
        <v>53</v>
      </c>
      <c r="B64" s="36" t="s">
        <v>4</v>
      </c>
      <c r="C64" s="36" t="s">
        <v>96</v>
      </c>
      <c r="D64" s="36" t="s">
        <v>137</v>
      </c>
      <c r="E64" s="36" t="s">
        <v>45</v>
      </c>
      <c r="F64" s="49">
        <v>600000</v>
      </c>
      <c r="G64" s="56">
        <v>0</v>
      </c>
      <c r="H64" s="7">
        <f>SUM(F64:G64)</f>
        <v>600000</v>
      </c>
    </row>
    <row r="65" spans="1:8" s="5" customFormat="1" ht="39">
      <c r="A65" s="24" t="s">
        <v>157</v>
      </c>
      <c r="B65" s="36" t="s">
        <v>4</v>
      </c>
      <c r="C65" s="36" t="s">
        <v>96</v>
      </c>
      <c r="D65" s="36" t="s">
        <v>137</v>
      </c>
      <c r="E65" s="36" t="s">
        <v>45</v>
      </c>
      <c r="F65" s="64">
        <v>416292</v>
      </c>
      <c r="G65" s="56">
        <v>0</v>
      </c>
      <c r="H65" s="7">
        <f>SUM(F65:G65)</f>
        <v>416292</v>
      </c>
    </row>
    <row r="66" spans="1:8" s="5" customFormat="1" ht="12.75">
      <c r="A66" s="21" t="s">
        <v>22</v>
      </c>
      <c r="B66" s="36" t="s">
        <v>4</v>
      </c>
      <c r="C66" s="36" t="s">
        <v>23</v>
      </c>
      <c r="D66" s="36"/>
      <c r="E66" s="36"/>
      <c r="F66" s="6">
        <f>F67+F71</f>
        <v>500000</v>
      </c>
      <c r="G66" s="56">
        <f>G67+G71</f>
        <v>0</v>
      </c>
      <c r="H66" s="6">
        <f t="shared" si="0"/>
        <v>500000</v>
      </c>
    </row>
    <row r="67" spans="1:8" s="5" customFormat="1" ht="26.25">
      <c r="A67" s="24" t="s">
        <v>77</v>
      </c>
      <c r="B67" s="36" t="s">
        <v>4</v>
      </c>
      <c r="C67" s="36" t="s">
        <v>23</v>
      </c>
      <c r="D67" s="50" t="s">
        <v>138</v>
      </c>
      <c r="E67" s="36"/>
      <c r="F67" s="6">
        <f aca="true" t="shared" si="8" ref="F67:G69">F68</f>
        <v>300000</v>
      </c>
      <c r="G67" s="56">
        <f t="shared" si="8"/>
        <v>0</v>
      </c>
      <c r="H67" s="6">
        <f t="shared" si="0"/>
        <v>300000</v>
      </c>
    </row>
    <row r="68" spans="1:8" s="5" customFormat="1" ht="27" customHeight="1">
      <c r="A68" s="23" t="s">
        <v>120</v>
      </c>
      <c r="B68" s="36" t="s">
        <v>4</v>
      </c>
      <c r="C68" s="36" t="s">
        <v>23</v>
      </c>
      <c r="D68" s="54" t="s">
        <v>168</v>
      </c>
      <c r="E68" s="36"/>
      <c r="F68" s="6">
        <f t="shared" si="8"/>
        <v>300000</v>
      </c>
      <c r="G68" s="56">
        <f t="shared" si="8"/>
        <v>0</v>
      </c>
      <c r="H68" s="6">
        <f>F68+G68</f>
        <v>300000</v>
      </c>
    </row>
    <row r="69" spans="1:8" s="5" customFormat="1" ht="33" customHeight="1">
      <c r="A69" s="23" t="s">
        <v>52</v>
      </c>
      <c r="B69" s="36" t="s">
        <v>4</v>
      </c>
      <c r="C69" s="36" t="s">
        <v>23</v>
      </c>
      <c r="D69" s="54" t="s">
        <v>168</v>
      </c>
      <c r="E69" s="36" t="s">
        <v>44</v>
      </c>
      <c r="F69" s="6">
        <f t="shared" si="8"/>
        <v>300000</v>
      </c>
      <c r="G69" s="56">
        <f t="shared" si="8"/>
        <v>0</v>
      </c>
      <c r="H69" s="6">
        <f>F69+G69</f>
        <v>300000</v>
      </c>
    </row>
    <row r="70" spans="1:8" s="5" customFormat="1" ht="80.25" customHeight="1">
      <c r="A70" s="24" t="s">
        <v>167</v>
      </c>
      <c r="B70" s="36" t="s">
        <v>4</v>
      </c>
      <c r="C70" s="36" t="s">
        <v>23</v>
      </c>
      <c r="D70" s="54" t="s">
        <v>168</v>
      </c>
      <c r="E70" s="36" t="s">
        <v>45</v>
      </c>
      <c r="F70" s="64">
        <v>300000</v>
      </c>
      <c r="G70" s="56">
        <v>0</v>
      </c>
      <c r="H70" s="6">
        <f>F70+G70</f>
        <v>300000</v>
      </c>
    </row>
    <row r="71" spans="1:8" s="5" customFormat="1" ht="26.25">
      <c r="A71" s="24" t="s">
        <v>78</v>
      </c>
      <c r="B71" s="36" t="s">
        <v>4</v>
      </c>
      <c r="C71" s="36" t="s">
        <v>23</v>
      </c>
      <c r="D71" s="54" t="s">
        <v>185</v>
      </c>
      <c r="E71" s="36"/>
      <c r="F71" s="6">
        <f>F72+F75</f>
        <v>200000</v>
      </c>
      <c r="G71" s="56">
        <f>G72+G75</f>
        <v>0</v>
      </c>
      <c r="H71" s="6">
        <f>F71+G71</f>
        <v>200000</v>
      </c>
    </row>
    <row r="72" spans="1:8" s="5" customFormat="1" ht="26.25">
      <c r="A72" s="23" t="s">
        <v>59</v>
      </c>
      <c r="B72" s="36" t="s">
        <v>4</v>
      </c>
      <c r="C72" s="36" t="s">
        <v>23</v>
      </c>
      <c r="D72" s="5" t="s">
        <v>181</v>
      </c>
      <c r="E72" s="36"/>
      <c r="F72" s="6">
        <f>F73</f>
        <v>150000</v>
      </c>
      <c r="G72" s="56">
        <f>G73</f>
        <v>0</v>
      </c>
      <c r="H72" s="6">
        <f t="shared" si="0"/>
        <v>150000</v>
      </c>
    </row>
    <row r="73" spans="1:8" s="5" customFormat="1" ht="26.25">
      <c r="A73" s="26" t="s">
        <v>52</v>
      </c>
      <c r="B73" s="36" t="s">
        <v>4</v>
      </c>
      <c r="C73" s="36" t="s">
        <v>23</v>
      </c>
      <c r="D73" s="5" t="s">
        <v>181</v>
      </c>
      <c r="E73" s="36" t="s">
        <v>44</v>
      </c>
      <c r="F73" s="6">
        <f>F74</f>
        <v>150000</v>
      </c>
      <c r="G73" s="56">
        <f>G74</f>
        <v>0</v>
      </c>
      <c r="H73" s="6">
        <f t="shared" si="0"/>
        <v>150000</v>
      </c>
    </row>
    <row r="74" spans="1:8" s="5" customFormat="1" ht="39">
      <c r="A74" s="24" t="s">
        <v>53</v>
      </c>
      <c r="B74" s="36" t="s">
        <v>4</v>
      </c>
      <c r="C74" s="36" t="s">
        <v>23</v>
      </c>
      <c r="D74" s="5" t="s">
        <v>181</v>
      </c>
      <c r="E74" s="36" t="s">
        <v>45</v>
      </c>
      <c r="F74" s="10">
        <v>150000</v>
      </c>
      <c r="G74" s="56">
        <v>0</v>
      </c>
      <c r="H74" s="6">
        <f t="shared" si="0"/>
        <v>150000</v>
      </c>
    </row>
    <row r="75" spans="1:8" s="5" customFormat="1" ht="26.25">
      <c r="A75" s="25" t="s">
        <v>71</v>
      </c>
      <c r="B75" s="36" t="s">
        <v>4</v>
      </c>
      <c r="C75" s="36" t="s">
        <v>23</v>
      </c>
      <c r="D75" s="5" t="s">
        <v>184</v>
      </c>
      <c r="E75" s="36"/>
      <c r="F75" s="6">
        <f>F76</f>
        <v>50000</v>
      </c>
      <c r="G75" s="56">
        <f>G76</f>
        <v>0</v>
      </c>
      <c r="H75" s="6">
        <f>F75+G75</f>
        <v>50000</v>
      </c>
    </row>
    <row r="76" spans="1:8" s="5" customFormat="1" ht="26.25">
      <c r="A76" s="26" t="s">
        <v>52</v>
      </c>
      <c r="B76" s="36" t="s">
        <v>4</v>
      </c>
      <c r="C76" s="36" t="s">
        <v>23</v>
      </c>
      <c r="D76" s="5" t="s">
        <v>184</v>
      </c>
      <c r="E76" s="36" t="s">
        <v>44</v>
      </c>
      <c r="F76" s="6">
        <f>F77</f>
        <v>50000</v>
      </c>
      <c r="G76" s="56">
        <f>G77</f>
        <v>0</v>
      </c>
      <c r="H76" s="6">
        <f>F76+G76</f>
        <v>50000</v>
      </c>
    </row>
    <row r="77" spans="1:8" s="5" customFormat="1" ht="39">
      <c r="A77" s="24" t="s">
        <v>53</v>
      </c>
      <c r="B77" s="36" t="s">
        <v>4</v>
      </c>
      <c r="C77" s="36" t="s">
        <v>23</v>
      </c>
      <c r="D77" s="5" t="s">
        <v>184</v>
      </c>
      <c r="E77" s="36" t="s">
        <v>45</v>
      </c>
      <c r="F77" s="10">
        <v>50000</v>
      </c>
      <c r="G77" s="56">
        <v>0</v>
      </c>
      <c r="H77" s="6">
        <f>F77+G77</f>
        <v>50000</v>
      </c>
    </row>
    <row r="78" spans="1:8" s="5" customFormat="1" ht="12.75">
      <c r="A78" s="21" t="s">
        <v>24</v>
      </c>
      <c r="B78" s="36" t="s">
        <v>4</v>
      </c>
      <c r="C78" s="36" t="s">
        <v>25</v>
      </c>
      <c r="D78" s="36"/>
      <c r="E78" s="36"/>
      <c r="F78" s="6">
        <f>F79+F84+F88</f>
        <v>7955362</v>
      </c>
      <c r="G78" s="56">
        <f>G79+G84+G88</f>
        <v>0</v>
      </c>
      <c r="H78" s="6">
        <f t="shared" si="0"/>
        <v>7955362</v>
      </c>
    </row>
    <row r="79" spans="1:8" s="16" customFormat="1" ht="12.75">
      <c r="A79" s="21" t="s">
        <v>108</v>
      </c>
      <c r="B79" s="36" t="s">
        <v>4</v>
      </c>
      <c r="C79" s="36" t="s">
        <v>109</v>
      </c>
      <c r="D79" s="36"/>
      <c r="E79" s="36"/>
      <c r="F79" s="15">
        <f>F80</f>
        <v>1000</v>
      </c>
      <c r="G79" s="56">
        <f aca="true" t="shared" si="9" ref="G79:H82">G80</f>
        <v>0</v>
      </c>
      <c r="H79" s="15">
        <f t="shared" si="9"/>
        <v>1000</v>
      </c>
    </row>
    <row r="80" spans="1:8" s="16" customFormat="1" ht="52.5">
      <c r="A80" s="21" t="s">
        <v>122</v>
      </c>
      <c r="B80" s="36" t="s">
        <v>4</v>
      </c>
      <c r="C80" s="36" t="s">
        <v>109</v>
      </c>
      <c r="D80" s="52" t="s">
        <v>139</v>
      </c>
      <c r="E80" s="36"/>
      <c r="F80" s="15">
        <f>F81</f>
        <v>1000</v>
      </c>
      <c r="G80" s="56">
        <f t="shared" si="9"/>
        <v>0</v>
      </c>
      <c r="H80" s="15">
        <f t="shared" si="9"/>
        <v>1000</v>
      </c>
    </row>
    <row r="81" spans="1:8" s="16" customFormat="1" ht="39">
      <c r="A81" s="21" t="s">
        <v>121</v>
      </c>
      <c r="B81" s="36" t="s">
        <v>4</v>
      </c>
      <c r="C81" s="36" t="s">
        <v>109</v>
      </c>
      <c r="D81" s="54" t="s">
        <v>154</v>
      </c>
      <c r="E81" s="36"/>
      <c r="F81" s="15">
        <f>F82</f>
        <v>1000</v>
      </c>
      <c r="G81" s="56">
        <f t="shared" si="9"/>
        <v>0</v>
      </c>
      <c r="H81" s="15">
        <f t="shared" si="9"/>
        <v>1000</v>
      </c>
    </row>
    <row r="82" spans="1:8" s="16" customFormat="1" ht="26.25">
      <c r="A82" s="24" t="s">
        <v>52</v>
      </c>
      <c r="B82" s="36" t="s">
        <v>4</v>
      </c>
      <c r="C82" s="36" t="s">
        <v>109</v>
      </c>
      <c r="D82" s="54" t="s">
        <v>154</v>
      </c>
      <c r="E82" s="36" t="s">
        <v>44</v>
      </c>
      <c r="F82" s="15">
        <f>F83</f>
        <v>1000</v>
      </c>
      <c r="G82" s="56">
        <f t="shared" si="9"/>
        <v>0</v>
      </c>
      <c r="H82" s="15">
        <f t="shared" si="9"/>
        <v>1000</v>
      </c>
    </row>
    <row r="83" spans="1:8" s="16" customFormat="1" ht="92.25">
      <c r="A83" s="24" t="s">
        <v>178</v>
      </c>
      <c r="B83" s="36" t="s">
        <v>27</v>
      </c>
      <c r="C83" s="36" t="s">
        <v>109</v>
      </c>
      <c r="D83" s="54" t="s">
        <v>154</v>
      </c>
      <c r="E83" s="36" t="s">
        <v>45</v>
      </c>
      <c r="F83" s="64">
        <v>1000</v>
      </c>
      <c r="G83" s="56">
        <v>0</v>
      </c>
      <c r="H83" s="43">
        <f>SUM(F83:G83)</f>
        <v>1000</v>
      </c>
    </row>
    <row r="84" spans="1:8" s="16" customFormat="1" ht="15" customHeight="1">
      <c r="A84" s="21" t="s">
        <v>110</v>
      </c>
      <c r="B84" s="36" t="s">
        <v>4</v>
      </c>
      <c r="C84" s="36" t="s">
        <v>111</v>
      </c>
      <c r="D84" s="36"/>
      <c r="E84" s="36"/>
      <c r="F84" s="15">
        <f aca="true" t="shared" si="10" ref="F84:G86">F85</f>
        <v>700000</v>
      </c>
      <c r="G84" s="56">
        <f t="shared" si="10"/>
        <v>0</v>
      </c>
      <c r="H84" s="15">
        <f>F84+G84</f>
        <v>700000</v>
      </c>
    </row>
    <row r="85" spans="1:8" s="31" customFormat="1" ht="51.75" customHeight="1">
      <c r="A85" s="21" t="s">
        <v>122</v>
      </c>
      <c r="B85" s="36" t="s">
        <v>4</v>
      </c>
      <c r="C85" s="36" t="s">
        <v>111</v>
      </c>
      <c r="D85" s="54" t="s">
        <v>152</v>
      </c>
      <c r="E85" s="36"/>
      <c r="F85" s="15">
        <f t="shared" si="10"/>
        <v>700000</v>
      </c>
      <c r="G85" s="56">
        <f t="shared" si="10"/>
        <v>0</v>
      </c>
      <c r="H85" s="15">
        <f>H86</f>
        <v>700000</v>
      </c>
    </row>
    <row r="86" spans="1:8" s="31" customFormat="1" ht="26.25">
      <c r="A86" s="24" t="s">
        <v>52</v>
      </c>
      <c r="B86" s="36" t="s">
        <v>4</v>
      </c>
      <c r="C86" s="36" t="s">
        <v>111</v>
      </c>
      <c r="D86" s="54" t="s">
        <v>152</v>
      </c>
      <c r="E86" s="36" t="s">
        <v>44</v>
      </c>
      <c r="F86" s="15">
        <f t="shared" si="10"/>
        <v>700000</v>
      </c>
      <c r="G86" s="56">
        <f t="shared" si="10"/>
        <v>0</v>
      </c>
      <c r="H86" s="15">
        <f>H87</f>
        <v>700000</v>
      </c>
    </row>
    <row r="87" spans="1:9" s="31" customFormat="1" ht="66">
      <c r="A87" s="24" t="s">
        <v>179</v>
      </c>
      <c r="B87" s="36" t="s">
        <v>4</v>
      </c>
      <c r="C87" s="36" t="s">
        <v>111</v>
      </c>
      <c r="D87" s="54" t="s">
        <v>152</v>
      </c>
      <c r="E87" s="36" t="s">
        <v>45</v>
      </c>
      <c r="F87" s="64">
        <v>700000</v>
      </c>
      <c r="G87" s="56">
        <v>0</v>
      </c>
      <c r="H87" s="43">
        <f>SUM(F87:G87)</f>
        <v>700000</v>
      </c>
      <c r="I87" s="55"/>
    </row>
    <row r="88" spans="1:8" s="4" customFormat="1" ht="12.75">
      <c r="A88" s="21" t="s">
        <v>26</v>
      </c>
      <c r="B88" s="36" t="s">
        <v>27</v>
      </c>
      <c r="C88" s="36" t="s">
        <v>28</v>
      </c>
      <c r="D88" s="36"/>
      <c r="E88" s="36"/>
      <c r="F88" s="6">
        <f>F89</f>
        <v>7254362</v>
      </c>
      <c r="G88" s="56">
        <f>G89</f>
        <v>0</v>
      </c>
      <c r="H88" s="6">
        <f t="shared" si="0"/>
        <v>7254362</v>
      </c>
    </row>
    <row r="89" spans="1:8" s="4" customFormat="1" ht="39">
      <c r="A89" s="21" t="s">
        <v>79</v>
      </c>
      <c r="B89" s="36" t="s">
        <v>27</v>
      </c>
      <c r="C89" s="36" t="s">
        <v>28</v>
      </c>
      <c r="D89" s="52" t="s">
        <v>140</v>
      </c>
      <c r="E89" s="36"/>
      <c r="F89" s="6">
        <f>F90+F95+F98+F101</f>
        <v>7254362</v>
      </c>
      <c r="G89" s="56">
        <f>G90+G95+G98+G101</f>
        <v>0</v>
      </c>
      <c r="H89" s="6">
        <f t="shared" si="0"/>
        <v>7254362</v>
      </c>
    </row>
    <row r="90" spans="1:8" s="4" customFormat="1" ht="26.25">
      <c r="A90" s="21" t="s">
        <v>67</v>
      </c>
      <c r="B90" s="36" t="s">
        <v>27</v>
      </c>
      <c r="C90" s="36" t="s">
        <v>28</v>
      </c>
      <c r="D90" s="52" t="s">
        <v>141</v>
      </c>
      <c r="E90" s="36"/>
      <c r="F90" s="6">
        <f>F91+F93</f>
        <v>6853362</v>
      </c>
      <c r="G90" s="56">
        <f>G91+G93</f>
        <v>0</v>
      </c>
      <c r="H90" s="6">
        <f t="shared" si="0"/>
        <v>6853362</v>
      </c>
    </row>
    <row r="91" spans="1:8" s="4" customFormat="1" ht="26.25">
      <c r="A91" s="22" t="s">
        <v>52</v>
      </c>
      <c r="B91" s="36" t="s">
        <v>27</v>
      </c>
      <c r="C91" s="36" t="s">
        <v>28</v>
      </c>
      <c r="D91" s="52" t="s">
        <v>141</v>
      </c>
      <c r="E91" s="36" t="s">
        <v>44</v>
      </c>
      <c r="F91" s="6">
        <f>F92</f>
        <v>6853362</v>
      </c>
      <c r="G91" s="56">
        <f>G92</f>
        <v>0</v>
      </c>
      <c r="H91" s="6">
        <f t="shared" si="0"/>
        <v>6853362</v>
      </c>
    </row>
    <row r="92" spans="1:8" s="4" customFormat="1" ht="39">
      <c r="A92" s="26" t="s">
        <v>53</v>
      </c>
      <c r="B92" s="36" t="s">
        <v>27</v>
      </c>
      <c r="C92" s="36" t="s">
        <v>28</v>
      </c>
      <c r="D92" s="52" t="s">
        <v>141</v>
      </c>
      <c r="E92" s="36" t="s">
        <v>45</v>
      </c>
      <c r="F92" s="10">
        <f>7254362-401000</f>
        <v>6853362</v>
      </c>
      <c r="G92" s="56">
        <v>0</v>
      </c>
      <c r="H92" s="6">
        <f t="shared" si="0"/>
        <v>6853362</v>
      </c>
    </row>
    <row r="93" spans="1:8" s="4" customFormat="1" ht="26.25">
      <c r="A93" s="21" t="s">
        <v>48</v>
      </c>
      <c r="B93" s="36" t="s">
        <v>27</v>
      </c>
      <c r="C93" s="36" t="s">
        <v>28</v>
      </c>
      <c r="D93" s="52" t="s">
        <v>141</v>
      </c>
      <c r="E93" s="36" t="s">
        <v>46</v>
      </c>
      <c r="F93" s="6">
        <f>F94</f>
        <v>0</v>
      </c>
      <c r="G93" s="56">
        <f>G94</f>
        <v>0</v>
      </c>
      <c r="H93" s="6">
        <f t="shared" si="0"/>
        <v>0</v>
      </c>
    </row>
    <row r="94" spans="1:8" s="4" customFormat="1" ht="39">
      <c r="A94" s="21" t="s">
        <v>50</v>
      </c>
      <c r="B94" s="36" t="s">
        <v>27</v>
      </c>
      <c r="C94" s="36" t="s">
        <v>28</v>
      </c>
      <c r="D94" s="52" t="s">
        <v>141</v>
      </c>
      <c r="E94" s="36" t="s">
        <v>47</v>
      </c>
      <c r="F94" s="10">
        <v>0</v>
      </c>
      <c r="G94" s="56">
        <v>0</v>
      </c>
      <c r="H94" s="6">
        <f t="shared" si="0"/>
        <v>0</v>
      </c>
    </row>
    <row r="95" spans="1:8" s="4" customFormat="1" ht="26.25">
      <c r="A95" s="21" t="s">
        <v>124</v>
      </c>
      <c r="B95" s="36" t="s">
        <v>27</v>
      </c>
      <c r="C95" s="36" t="s">
        <v>28</v>
      </c>
      <c r="D95" s="54" t="s">
        <v>161</v>
      </c>
      <c r="E95" s="36"/>
      <c r="F95" s="6">
        <f>F96</f>
        <v>300000</v>
      </c>
      <c r="G95" s="56">
        <f>G96</f>
        <v>0</v>
      </c>
      <c r="H95" s="6">
        <f t="shared" si="0"/>
        <v>300000</v>
      </c>
    </row>
    <row r="96" spans="1:8" s="4" customFormat="1" ht="26.25">
      <c r="A96" s="22" t="s">
        <v>52</v>
      </c>
      <c r="B96" s="36" t="s">
        <v>27</v>
      </c>
      <c r="C96" s="36" t="s">
        <v>28</v>
      </c>
      <c r="D96" s="54" t="s">
        <v>161</v>
      </c>
      <c r="E96" s="36" t="s">
        <v>44</v>
      </c>
      <c r="F96" s="6">
        <f>F97</f>
        <v>300000</v>
      </c>
      <c r="G96" s="56">
        <f>G97</f>
        <v>0</v>
      </c>
      <c r="H96" s="6">
        <f t="shared" si="0"/>
        <v>300000</v>
      </c>
    </row>
    <row r="97" spans="1:8" s="4" customFormat="1" ht="26.25">
      <c r="A97" s="26" t="s">
        <v>160</v>
      </c>
      <c r="B97" s="36" t="s">
        <v>27</v>
      </c>
      <c r="C97" s="36" t="s">
        <v>28</v>
      </c>
      <c r="D97" s="54" t="s">
        <v>161</v>
      </c>
      <c r="E97" s="36" t="s">
        <v>45</v>
      </c>
      <c r="F97" s="64">
        <v>300000</v>
      </c>
      <c r="G97" s="56">
        <v>0</v>
      </c>
      <c r="H97" s="6">
        <f t="shared" si="0"/>
        <v>300000</v>
      </c>
    </row>
    <row r="98" spans="1:8" s="4" customFormat="1" ht="26.25">
      <c r="A98" s="21" t="s">
        <v>123</v>
      </c>
      <c r="B98" s="36" t="s">
        <v>27</v>
      </c>
      <c r="C98" s="36" t="s">
        <v>28</v>
      </c>
      <c r="D98" s="54" t="s">
        <v>166</v>
      </c>
      <c r="E98" s="36"/>
      <c r="F98" s="6">
        <f>F99</f>
        <v>1000</v>
      </c>
      <c r="G98" s="56">
        <f>G99</f>
        <v>0</v>
      </c>
      <c r="H98" s="6">
        <f t="shared" si="0"/>
        <v>1000</v>
      </c>
    </row>
    <row r="99" spans="1:8" s="4" customFormat="1" ht="26.25">
      <c r="A99" s="22" t="s">
        <v>52</v>
      </c>
      <c r="B99" s="36" t="s">
        <v>27</v>
      </c>
      <c r="C99" s="36" t="s">
        <v>28</v>
      </c>
      <c r="D99" s="54" t="s">
        <v>166</v>
      </c>
      <c r="E99" s="36" t="s">
        <v>44</v>
      </c>
      <c r="F99" s="6">
        <f>F100</f>
        <v>1000</v>
      </c>
      <c r="G99" s="56">
        <f>G100</f>
        <v>0</v>
      </c>
      <c r="H99" s="6">
        <f t="shared" si="0"/>
        <v>1000</v>
      </c>
    </row>
    <row r="100" spans="1:8" s="4" customFormat="1" ht="78.75">
      <c r="A100" s="26" t="s">
        <v>165</v>
      </c>
      <c r="B100" s="36" t="s">
        <v>27</v>
      </c>
      <c r="C100" s="36" t="s">
        <v>28</v>
      </c>
      <c r="D100" s="54" t="s">
        <v>166</v>
      </c>
      <c r="E100" s="36" t="s">
        <v>45</v>
      </c>
      <c r="F100" s="64">
        <v>1000</v>
      </c>
      <c r="G100" s="56">
        <v>0</v>
      </c>
      <c r="H100" s="6">
        <f t="shared" si="0"/>
        <v>1000</v>
      </c>
    </row>
    <row r="101" spans="1:8" s="4" customFormat="1" ht="26.25">
      <c r="A101" s="21" t="s">
        <v>125</v>
      </c>
      <c r="B101" s="36" t="s">
        <v>27</v>
      </c>
      <c r="C101" s="36" t="s">
        <v>28</v>
      </c>
      <c r="D101" s="54" t="s">
        <v>170</v>
      </c>
      <c r="E101" s="36"/>
      <c r="F101" s="6">
        <f>F102</f>
        <v>100000</v>
      </c>
      <c r="G101" s="56">
        <f>G102</f>
        <v>0</v>
      </c>
      <c r="H101" s="6">
        <f t="shared" si="0"/>
        <v>100000</v>
      </c>
    </row>
    <row r="102" spans="1:8" s="4" customFormat="1" ht="26.25">
      <c r="A102" s="22" t="s">
        <v>52</v>
      </c>
      <c r="B102" s="36" t="s">
        <v>27</v>
      </c>
      <c r="C102" s="36" t="s">
        <v>28</v>
      </c>
      <c r="D102" s="54" t="s">
        <v>170</v>
      </c>
      <c r="E102" s="36" t="s">
        <v>44</v>
      </c>
      <c r="F102" s="6">
        <f>F103</f>
        <v>100000</v>
      </c>
      <c r="G102" s="56">
        <f>G103</f>
        <v>0</v>
      </c>
      <c r="H102" s="6">
        <f t="shared" si="0"/>
        <v>100000</v>
      </c>
    </row>
    <row r="103" spans="1:8" s="4" customFormat="1" ht="26.25">
      <c r="A103" s="26" t="s">
        <v>169</v>
      </c>
      <c r="B103" s="36" t="s">
        <v>27</v>
      </c>
      <c r="C103" s="36" t="s">
        <v>28</v>
      </c>
      <c r="D103" s="54" t="s">
        <v>170</v>
      </c>
      <c r="E103" s="36" t="s">
        <v>45</v>
      </c>
      <c r="F103" s="64">
        <v>100000</v>
      </c>
      <c r="G103" s="56">
        <v>0</v>
      </c>
      <c r="H103" s="6">
        <f t="shared" si="0"/>
        <v>100000</v>
      </c>
    </row>
    <row r="104" spans="1:8" ht="12.75">
      <c r="A104" s="21" t="s">
        <v>49</v>
      </c>
      <c r="B104" s="36" t="s">
        <v>4</v>
      </c>
      <c r="C104" s="36" t="s">
        <v>29</v>
      </c>
      <c r="D104" s="36"/>
      <c r="E104" s="36"/>
      <c r="F104" s="6">
        <f aca="true" t="shared" si="11" ref="F104:G107">F105</f>
        <v>170000</v>
      </c>
      <c r="G104" s="56">
        <f t="shared" si="11"/>
        <v>0</v>
      </c>
      <c r="H104" s="6">
        <f t="shared" si="0"/>
        <v>170000</v>
      </c>
    </row>
    <row r="105" spans="1:8" ht="12.75">
      <c r="A105" s="21" t="s">
        <v>30</v>
      </c>
      <c r="B105" s="36" t="s">
        <v>4</v>
      </c>
      <c r="C105" s="36" t="s">
        <v>31</v>
      </c>
      <c r="D105" s="36"/>
      <c r="E105" s="36"/>
      <c r="F105" s="6">
        <f t="shared" si="11"/>
        <v>170000</v>
      </c>
      <c r="G105" s="56">
        <f t="shared" si="11"/>
        <v>0</v>
      </c>
      <c r="H105" s="6">
        <f t="shared" si="0"/>
        <v>170000</v>
      </c>
    </row>
    <row r="106" spans="1:8" ht="39">
      <c r="A106" s="21" t="s">
        <v>80</v>
      </c>
      <c r="B106" s="36" t="s">
        <v>4</v>
      </c>
      <c r="C106" s="36" t="s">
        <v>31</v>
      </c>
      <c r="D106" s="50" t="s">
        <v>142</v>
      </c>
      <c r="E106" s="38"/>
      <c r="F106" s="44">
        <f t="shared" si="11"/>
        <v>170000</v>
      </c>
      <c r="G106" s="61">
        <f t="shared" si="11"/>
        <v>0</v>
      </c>
      <c r="H106" s="6">
        <f t="shared" si="0"/>
        <v>170000</v>
      </c>
    </row>
    <row r="107" spans="1:8" ht="39">
      <c r="A107" s="27" t="s">
        <v>82</v>
      </c>
      <c r="B107" s="36" t="s">
        <v>4</v>
      </c>
      <c r="C107" s="36" t="s">
        <v>31</v>
      </c>
      <c r="D107" s="53" t="s">
        <v>143</v>
      </c>
      <c r="E107" s="38"/>
      <c r="F107" s="44">
        <f t="shared" si="11"/>
        <v>170000</v>
      </c>
      <c r="G107" s="61">
        <f t="shared" si="11"/>
        <v>0</v>
      </c>
      <c r="H107" s="6">
        <f t="shared" si="0"/>
        <v>170000</v>
      </c>
    </row>
    <row r="108" spans="1:8" ht="26.25">
      <c r="A108" s="28" t="s">
        <v>83</v>
      </c>
      <c r="B108" s="36" t="s">
        <v>4</v>
      </c>
      <c r="C108" s="36" t="s">
        <v>31</v>
      </c>
      <c r="D108" s="53" t="s">
        <v>144</v>
      </c>
      <c r="E108" s="38"/>
      <c r="F108" s="44">
        <f>F109+F111</f>
        <v>170000</v>
      </c>
      <c r="G108" s="61">
        <f>G109+G111</f>
        <v>0</v>
      </c>
      <c r="H108" s="6">
        <f t="shared" si="0"/>
        <v>170000</v>
      </c>
    </row>
    <row r="109" spans="1:8" ht="30" customHeight="1">
      <c r="A109" s="21" t="s">
        <v>68</v>
      </c>
      <c r="B109" s="36" t="s">
        <v>4</v>
      </c>
      <c r="C109" s="39" t="s">
        <v>31</v>
      </c>
      <c r="D109" s="53" t="s">
        <v>144</v>
      </c>
      <c r="E109" s="39">
        <v>200</v>
      </c>
      <c r="F109" s="45">
        <f>F110</f>
        <v>170000</v>
      </c>
      <c r="G109" s="62">
        <f>G110</f>
        <v>0</v>
      </c>
      <c r="H109" s="6">
        <f t="shared" si="0"/>
        <v>170000</v>
      </c>
    </row>
    <row r="110" spans="1:8" ht="39">
      <c r="A110" s="22" t="s">
        <v>53</v>
      </c>
      <c r="B110" s="36" t="s">
        <v>4</v>
      </c>
      <c r="C110" s="37" t="s">
        <v>31</v>
      </c>
      <c r="D110" s="53" t="s">
        <v>144</v>
      </c>
      <c r="E110" s="37">
        <v>240</v>
      </c>
      <c r="F110" s="11">
        <v>170000</v>
      </c>
      <c r="G110" s="61">
        <v>0</v>
      </c>
      <c r="H110" s="6">
        <f t="shared" si="0"/>
        <v>170000</v>
      </c>
    </row>
    <row r="111" spans="1:8" ht="26.25">
      <c r="A111" s="29" t="s">
        <v>48</v>
      </c>
      <c r="B111" s="36" t="s">
        <v>4</v>
      </c>
      <c r="C111" s="37" t="s">
        <v>31</v>
      </c>
      <c r="D111" s="53" t="s">
        <v>144</v>
      </c>
      <c r="E111" s="40">
        <v>800</v>
      </c>
      <c r="F111" s="11">
        <v>0</v>
      </c>
      <c r="G111" s="61">
        <v>0</v>
      </c>
      <c r="H111" s="6">
        <f t="shared" si="0"/>
        <v>0</v>
      </c>
    </row>
    <row r="112" spans="1:8" ht="12.75">
      <c r="A112" s="21" t="s">
        <v>32</v>
      </c>
      <c r="B112" s="36" t="s">
        <v>4</v>
      </c>
      <c r="C112" s="36" t="s">
        <v>33</v>
      </c>
      <c r="D112" s="36"/>
      <c r="E112" s="36"/>
      <c r="F112" s="6">
        <f>F118+F114</f>
        <v>396172.44</v>
      </c>
      <c r="G112" s="56">
        <f>G118+G114</f>
        <v>0</v>
      </c>
      <c r="H112" s="6">
        <f t="shared" si="0"/>
        <v>396172.44</v>
      </c>
    </row>
    <row r="113" spans="1:8" ht="12.75">
      <c r="A113" s="21" t="s">
        <v>86</v>
      </c>
      <c r="B113" s="36" t="s">
        <v>4</v>
      </c>
      <c r="C113" s="36" t="s">
        <v>126</v>
      </c>
      <c r="D113" s="36"/>
      <c r="E113" s="36"/>
      <c r="F113" s="6">
        <f aca="true" t="shared" si="12" ref="F113:G116">F114</f>
        <v>216172.44</v>
      </c>
      <c r="G113" s="56">
        <f t="shared" si="12"/>
        <v>0</v>
      </c>
      <c r="H113" s="6">
        <f>F113+G113</f>
        <v>216172.44</v>
      </c>
    </row>
    <row r="114" spans="1:8" ht="26.25">
      <c r="A114" s="21" t="s">
        <v>87</v>
      </c>
      <c r="B114" s="36" t="s">
        <v>4</v>
      </c>
      <c r="C114" s="36" t="s">
        <v>126</v>
      </c>
      <c r="D114" s="52" t="s">
        <v>145</v>
      </c>
      <c r="E114" s="36"/>
      <c r="F114" s="6">
        <f t="shared" si="12"/>
        <v>216172.44</v>
      </c>
      <c r="G114" s="56">
        <f t="shared" si="12"/>
        <v>0</v>
      </c>
      <c r="H114" s="6">
        <f>F114+G114</f>
        <v>216172.44</v>
      </c>
    </row>
    <row r="115" spans="1:8" ht="39">
      <c r="A115" s="30" t="s">
        <v>88</v>
      </c>
      <c r="B115" s="36" t="s">
        <v>4</v>
      </c>
      <c r="C115" s="36" t="s">
        <v>126</v>
      </c>
      <c r="D115" s="54" t="s">
        <v>182</v>
      </c>
      <c r="E115" s="36"/>
      <c r="F115" s="6">
        <f t="shared" si="12"/>
        <v>216172.44</v>
      </c>
      <c r="G115" s="56">
        <f t="shared" si="12"/>
        <v>0</v>
      </c>
      <c r="H115" s="6">
        <f>F115+G115</f>
        <v>216172.44</v>
      </c>
    </row>
    <row r="116" spans="1:8" ht="26.25">
      <c r="A116" s="21" t="s">
        <v>89</v>
      </c>
      <c r="B116" s="36" t="s">
        <v>4</v>
      </c>
      <c r="C116" s="36" t="s">
        <v>126</v>
      </c>
      <c r="D116" s="54" t="s">
        <v>182</v>
      </c>
      <c r="E116" s="36" t="s">
        <v>90</v>
      </c>
      <c r="F116" s="6">
        <f t="shared" si="12"/>
        <v>216172.44</v>
      </c>
      <c r="G116" s="56">
        <f t="shared" si="12"/>
        <v>0</v>
      </c>
      <c r="H116" s="6">
        <f>F116+G116</f>
        <v>216172.44</v>
      </c>
    </row>
    <row r="117" spans="1:8" ht="26.25">
      <c r="A117" s="21" t="s">
        <v>91</v>
      </c>
      <c r="B117" s="36" t="s">
        <v>4</v>
      </c>
      <c r="C117" s="36" t="s">
        <v>126</v>
      </c>
      <c r="D117" s="54" t="s">
        <v>182</v>
      </c>
      <c r="E117" s="36" t="s">
        <v>128</v>
      </c>
      <c r="F117" s="10">
        <v>216172.44</v>
      </c>
      <c r="G117" s="56">
        <v>0</v>
      </c>
      <c r="H117" s="6">
        <f>F117+G117</f>
        <v>216172.44</v>
      </c>
    </row>
    <row r="118" spans="1:8" ht="12.75">
      <c r="A118" s="21" t="s">
        <v>86</v>
      </c>
      <c r="B118" s="36" t="s">
        <v>4</v>
      </c>
      <c r="C118" s="36" t="s">
        <v>85</v>
      </c>
      <c r="D118" s="54"/>
      <c r="E118" s="36"/>
      <c r="F118" s="6">
        <f aca="true" t="shared" si="13" ref="F118:G121">F119</f>
        <v>180000</v>
      </c>
      <c r="G118" s="56">
        <f t="shared" si="13"/>
        <v>0</v>
      </c>
      <c r="H118" s="6">
        <f t="shared" si="0"/>
        <v>180000</v>
      </c>
    </row>
    <row r="119" spans="1:8" ht="26.25">
      <c r="A119" s="21" t="s">
        <v>87</v>
      </c>
      <c r="B119" s="36" t="s">
        <v>4</v>
      </c>
      <c r="C119" s="36" t="s">
        <v>85</v>
      </c>
      <c r="D119" s="54" t="s">
        <v>145</v>
      </c>
      <c r="E119" s="36"/>
      <c r="F119" s="6">
        <f t="shared" si="13"/>
        <v>180000</v>
      </c>
      <c r="G119" s="56">
        <f t="shared" si="13"/>
        <v>0</v>
      </c>
      <c r="H119" s="6">
        <f t="shared" si="0"/>
        <v>180000</v>
      </c>
    </row>
    <row r="120" spans="1:8" ht="39">
      <c r="A120" s="30" t="s">
        <v>88</v>
      </c>
      <c r="B120" s="36" t="s">
        <v>4</v>
      </c>
      <c r="C120" s="36" t="s">
        <v>85</v>
      </c>
      <c r="D120" s="54" t="s">
        <v>183</v>
      </c>
      <c r="E120" s="36"/>
      <c r="F120" s="6">
        <f t="shared" si="13"/>
        <v>180000</v>
      </c>
      <c r="G120" s="56">
        <f t="shared" si="13"/>
        <v>0</v>
      </c>
      <c r="H120" s="6">
        <f t="shared" si="0"/>
        <v>180000</v>
      </c>
    </row>
    <row r="121" spans="1:8" ht="26.25">
      <c r="A121" s="21" t="s">
        <v>89</v>
      </c>
      <c r="B121" s="36" t="s">
        <v>4</v>
      </c>
      <c r="C121" s="36" t="s">
        <v>85</v>
      </c>
      <c r="D121" s="54" t="s">
        <v>183</v>
      </c>
      <c r="E121" s="36" t="s">
        <v>90</v>
      </c>
      <c r="F121" s="6">
        <f t="shared" si="13"/>
        <v>180000</v>
      </c>
      <c r="G121" s="56">
        <f t="shared" si="13"/>
        <v>0</v>
      </c>
      <c r="H121" s="6">
        <f t="shared" si="0"/>
        <v>180000</v>
      </c>
    </row>
    <row r="122" spans="1:8" ht="26.25">
      <c r="A122" s="21" t="s">
        <v>91</v>
      </c>
      <c r="B122" s="36" t="s">
        <v>4</v>
      </c>
      <c r="C122" s="36" t="s">
        <v>85</v>
      </c>
      <c r="D122" s="54" t="s">
        <v>183</v>
      </c>
      <c r="E122" s="36" t="s">
        <v>127</v>
      </c>
      <c r="F122" s="10">
        <v>180000</v>
      </c>
      <c r="G122" s="56">
        <v>0</v>
      </c>
      <c r="H122" s="6">
        <f t="shared" si="0"/>
        <v>180000</v>
      </c>
    </row>
    <row r="123" spans="1:8" ht="12.75">
      <c r="A123" s="21" t="s">
        <v>34</v>
      </c>
      <c r="B123" s="41" t="s">
        <v>4</v>
      </c>
      <c r="C123" s="41" t="s">
        <v>35</v>
      </c>
      <c r="D123" s="41"/>
      <c r="E123" s="36"/>
      <c r="F123" s="7">
        <f aca="true" t="shared" si="14" ref="F123:G127">F124</f>
        <v>200000</v>
      </c>
      <c r="G123" s="63">
        <f t="shared" si="14"/>
        <v>0</v>
      </c>
      <c r="H123" s="6">
        <f t="shared" si="0"/>
        <v>200000</v>
      </c>
    </row>
    <row r="124" spans="1:8" ht="12.75">
      <c r="A124" s="21" t="s">
        <v>36</v>
      </c>
      <c r="B124" s="41" t="s">
        <v>4</v>
      </c>
      <c r="C124" s="41" t="s">
        <v>37</v>
      </c>
      <c r="D124" s="41"/>
      <c r="E124" s="36"/>
      <c r="F124" s="7">
        <f t="shared" si="14"/>
        <v>200000</v>
      </c>
      <c r="G124" s="63">
        <f t="shared" si="14"/>
        <v>0</v>
      </c>
      <c r="H124" s="6">
        <f t="shared" si="0"/>
        <v>200000</v>
      </c>
    </row>
    <row r="125" spans="1:8" ht="39">
      <c r="A125" s="25" t="s">
        <v>81</v>
      </c>
      <c r="B125" s="36" t="s">
        <v>4</v>
      </c>
      <c r="C125" s="36" t="s">
        <v>37</v>
      </c>
      <c r="D125" s="52" t="s">
        <v>146</v>
      </c>
      <c r="E125" s="36"/>
      <c r="F125" s="7">
        <f t="shared" si="14"/>
        <v>200000</v>
      </c>
      <c r="G125" s="63">
        <f t="shared" si="14"/>
        <v>0</v>
      </c>
      <c r="H125" s="6">
        <f t="shared" si="0"/>
        <v>200000</v>
      </c>
    </row>
    <row r="126" spans="1:8" ht="26.25">
      <c r="A126" s="21" t="s">
        <v>84</v>
      </c>
      <c r="B126" s="36" t="s">
        <v>4</v>
      </c>
      <c r="C126" s="36" t="s">
        <v>37</v>
      </c>
      <c r="D126" s="50" t="s">
        <v>147</v>
      </c>
      <c r="E126" s="36"/>
      <c r="F126" s="7">
        <f t="shared" si="14"/>
        <v>200000</v>
      </c>
      <c r="G126" s="63">
        <f t="shared" si="14"/>
        <v>0</v>
      </c>
      <c r="H126" s="6">
        <f aca="true" t="shared" si="15" ref="H126:H134">F126+G126</f>
        <v>200000</v>
      </c>
    </row>
    <row r="127" spans="1:8" ht="26.25">
      <c r="A127" s="22" t="s">
        <v>52</v>
      </c>
      <c r="B127" s="36" t="s">
        <v>4</v>
      </c>
      <c r="C127" s="36" t="s">
        <v>37</v>
      </c>
      <c r="D127" s="50" t="s">
        <v>147</v>
      </c>
      <c r="E127" s="36" t="s">
        <v>44</v>
      </c>
      <c r="F127" s="7">
        <f t="shared" si="14"/>
        <v>200000</v>
      </c>
      <c r="G127" s="63">
        <f t="shared" si="14"/>
        <v>0</v>
      </c>
      <c r="H127" s="6">
        <f t="shared" si="15"/>
        <v>200000</v>
      </c>
    </row>
    <row r="128" spans="1:8" ht="39">
      <c r="A128" s="22" t="s">
        <v>53</v>
      </c>
      <c r="B128" s="36" t="s">
        <v>4</v>
      </c>
      <c r="C128" s="36" t="s">
        <v>37</v>
      </c>
      <c r="D128" s="50" t="s">
        <v>147</v>
      </c>
      <c r="E128" s="36" t="s">
        <v>45</v>
      </c>
      <c r="F128" s="12">
        <v>200000</v>
      </c>
      <c r="G128" s="63">
        <v>0</v>
      </c>
      <c r="H128" s="6">
        <f t="shared" si="15"/>
        <v>200000</v>
      </c>
    </row>
    <row r="129" spans="1:8" ht="12.75">
      <c r="A129" s="21" t="s">
        <v>38</v>
      </c>
      <c r="B129" s="41" t="s">
        <v>4</v>
      </c>
      <c r="C129" s="41" t="s">
        <v>39</v>
      </c>
      <c r="D129" s="36"/>
      <c r="E129" s="36"/>
      <c r="F129" s="7">
        <f>F130</f>
        <v>200000</v>
      </c>
      <c r="G129" s="63">
        <f>G130</f>
        <v>0</v>
      </c>
      <c r="H129" s="6">
        <f t="shared" si="15"/>
        <v>200000</v>
      </c>
    </row>
    <row r="130" spans="1:8" ht="12.75">
      <c r="A130" s="21" t="s">
        <v>40</v>
      </c>
      <c r="B130" s="36" t="s">
        <v>4</v>
      </c>
      <c r="C130" s="36" t="s">
        <v>41</v>
      </c>
      <c r="D130" s="36"/>
      <c r="E130" s="36"/>
      <c r="F130" s="7">
        <f>F131</f>
        <v>200000</v>
      </c>
      <c r="G130" s="63">
        <f>G131</f>
        <v>0</v>
      </c>
      <c r="H130" s="6">
        <f t="shared" si="15"/>
        <v>200000</v>
      </c>
    </row>
    <row r="131" spans="1:8" ht="26.25">
      <c r="A131" s="21" t="s">
        <v>69</v>
      </c>
      <c r="B131" s="36" t="s">
        <v>4</v>
      </c>
      <c r="C131" s="36" t="s">
        <v>60</v>
      </c>
      <c r="D131" s="36" t="s">
        <v>148</v>
      </c>
      <c r="E131" s="36"/>
      <c r="F131" s="7">
        <f>F134</f>
        <v>200000</v>
      </c>
      <c r="G131" s="63">
        <f>G134</f>
        <v>0</v>
      </c>
      <c r="H131" s="6">
        <f t="shared" si="15"/>
        <v>200000</v>
      </c>
    </row>
    <row r="132" spans="1:8" ht="26.25">
      <c r="A132" s="21" t="s">
        <v>70</v>
      </c>
      <c r="B132" s="36" t="s">
        <v>4</v>
      </c>
      <c r="C132" s="36" t="s">
        <v>41</v>
      </c>
      <c r="D132" s="36" t="s">
        <v>149</v>
      </c>
      <c r="E132" s="36"/>
      <c r="F132" s="7">
        <f>F133</f>
        <v>200000</v>
      </c>
      <c r="G132" s="63">
        <f>G133</f>
        <v>0</v>
      </c>
      <c r="H132" s="6">
        <f t="shared" si="15"/>
        <v>200000</v>
      </c>
    </row>
    <row r="133" spans="1:8" ht="26.25">
      <c r="A133" s="21" t="s">
        <v>52</v>
      </c>
      <c r="B133" s="36" t="s">
        <v>4</v>
      </c>
      <c r="C133" s="36" t="s">
        <v>41</v>
      </c>
      <c r="D133" s="36" t="s">
        <v>149</v>
      </c>
      <c r="E133" s="36" t="s">
        <v>44</v>
      </c>
      <c r="F133" s="7">
        <f>F134</f>
        <v>200000</v>
      </c>
      <c r="G133" s="63">
        <f>G134</f>
        <v>0</v>
      </c>
      <c r="H133" s="6">
        <f t="shared" si="15"/>
        <v>200000</v>
      </c>
    </row>
    <row r="134" spans="1:8" ht="39">
      <c r="A134" s="21" t="s">
        <v>53</v>
      </c>
      <c r="B134" s="36" t="s">
        <v>4</v>
      </c>
      <c r="C134" s="36" t="s">
        <v>41</v>
      </c>
      <c r="D134" s="36" t="s">
        <v>149</v>
      </c>
      <c r="E134" s="36" t="s">
        <v>45</v>
      </c>
      <c r="F134" s="12">
        <v>200000</v>
      </c>
      <c r="G134" s="63">
        <v>0</v>
      </c>
      <c r="H134" s="6">
        <f t="shared" si="15"/>
        <v>200000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2021-12-21T06:18:04Z</cp:lastPrinted>
  <dcterms:created xsi:type="dcterms:W3CDTF">2011-10-03T10:41:44Z</dcterms:created>
  <dcterms:modified xsi:type="dcterms:W3CDTF">2021-12-21T06:18:45Z</dcterms:modified>
  <cp:category/>
  <cp:version/>
  <cp:contentType/>
  <cp:contentStatus/>
</cp:coreProperties>
</file>