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" yWindow="48" windowWidth="13740" windowHeight="11640"/>
  </bookViews>
  <sheets>
    <sheet name="2022" sheetId="2" r:id="rId1"/>
    <sheet name="Лист1" sheetId="3" r:id="rId2"/>
  </sheets>
  <definedNames>
    <definedName name="_xlnm._FilterDatabase" localSheetId="0" hidden="1">'2022'!$B$5:$G$187</definedName>
  </definedNames>
  <calcPr calcId="144525"/>
</workbook>
</file>

<file path=xl/calcChain.xml><?xml version="1.0" encoding="utf-8"?>
<calcChain xmlns="http://schemas.openxmlformats.org/spreadsheetml/2006/main">
  <c r="L186" i="2" l="1"/>
  <c r="L185" i="2" s="1"/>
  <c r="L184" i="2"/>
  <c r="L183" i="2" s="1"/>
  <c r="L182" i="2" s="1"/>
  <c r="L180" i="2"/>
  <c r="L179" i="2" s="1"/>
  <c r="L178" i="2" s="1"/>
  <c r="L177" i="2" s="1"/>
  <c r="L176" i="2" s="1"/>
  <c r="L175" i="2" s="1"/>
  <c r="L173" i="2"/>
  <c r="L172" i="2"/>
  <c r="L171" i="2" s="1"/>
  <c r="L170" i="2" s="1"/>
  <c r="L169" i="2" s="1"/>
  <c r="L168" i="2" s="1"/>
  <c r="L166" i="2"/>
  <c r="L165" i="2" s="1"/>
  <c r="L164" i="2" s="1"/>
  <c r="L163" i="2" s="1"/>
  <c r="L158" i="2"/>
  <c r="L157" i="2" s="1"/>
  <c r="L156" i="2" s="1"/>
  <c r="L154" i="2"/>
  <c r="L153" i="2" s="1"/>
  <c r="L152" i="2" s="1"/>
  <c r="L151" i="2" s="1"/>
  <c r="L150" i="2" s="1"/>
  <c r="L149" i="2" s="1"/>
  <c r="L148" i="2" s="1"/>
  <c r="L146" i="2"/>
  <c r="L145" i="2" s="1"/>
  <c r="L143" i="2"/>
  <c r="L142" i="2" s="1"/>
  <c r="L140" i="2"/>
  <c r="L139" i="2" s="1"/>
  <c r="L135" i="2"/>
  <c r="L134" i="2" s="1"/>
  <c r="L133" i="2" s="1"/>
  <c r="L130" i="2"/>
  <c r="L129" i="2" s="1"/>
  <c r="L128" i="2" s="1"/>
  <c r="L127" i="2" s="1"/>
  <c r="L125" i="2"/>
  <c r="L124" i="2" s="1"/>
  <c r="L123" i="2" s="1"/>
  <c r="L122" i="2" s="1"/>
  <c r="L120" i="2"/>
  <c r="L119" i="2" s="1"/>
  <c r="L116" i="2"/>
  <c r="L114" i="2" s="1"/>
  <c r="L111" i="2"/>
  <c r="L110" i="2" s="1"/>
  <c r="L109" i="2" s="1"/>
  <c r="L108" i="2" s="1"/>
  <c r="L107" i="2" s="1"/>
  <c r="L103" i="2"/>
  <c r="L102" i="2" s="1"/>
  <c r="L101" i="2" s="1"/>
  <c r="L99" i="2"/>
  <c r="L98" i="2"/>
  <c r="L97" i="2" s="1"/>
  <c r="L95" i="2"/>
  <c r="L94" i="2" s="1"/>
  <c r="L91" i="2"/>
  <c r="L90" i="2" s="1"/>
  <c r="L89" i="2" s="1"/>
  <c r="L88" i="2" s="1"/>
  <c r="L87" i="2" s="1"/>
  <c r="L86" i="2" s="1"/>
  <c r="L83" i="2"/>
  <c r="L82" i="2"/>
  <c r="L81" i="2" s="1"/>
  <c r="L79" i="2"/>
  <c r="L78" i="2"/>
  <c r="L76" i="2"/>
  <c r="L75" i="2"/>
  <c r="L73" i="2"/>
  <c r="L72" i="2"/>
  <c r="L70" i="2"/>
  <c r="L69" i="2"/>
  <c r="L67" i="2"/>
  <c r="L66" i="2"/>
  <c r="L64" i="2"/>
  <c r="L62" i="2"/>
  <c r="L56" i="2"/>
  <c r="L55" i="2"/>
  <c r="L54" i="2" s="1"/>
  <c r="L49" i="2"/>
  <c r="L48" i="2" s="1"/>
  <c r="L47" i="2" s="1"/>
  <c r="L46" i="2" s="1"/>
  <c r="L45" i="2" s="1"/>
  <c r="L43" i="2"/>
  <c r="L42" i="2"/>
  <c r="L40" i="2"/>
  <c r="L39" i="2" s="1"/>
  <c r="L38" i="2" s="1"/>
  <c r="L37" i="2" s="1"/>
  <c r="L36" i="2" s="1"/>
  <c r="L34" i="2"/>
  <c r="L33" i="2" s="1"/>
  <c r="L32" i="2" s="1"/>
  <c r="L31" i="2" s="1"/>
  <c r="L29" i="2"/>
  <c r="L28" i="2" s="1"/>
  <c r="L27" i="2" s="1"/>
  <c r="L26" i="2" s="1"/>
  <c r="L24" i="2"/>
  <c r="L23" i="2" s="1"/>
  <c r="L22" i="2" s="1"/>
  <c r="L21" i="2" s="1"/>
  <c r="L20" i="2" s="1"/>
  <c r="L18" i="2"/>
  <c r="L17" i="2"/>
  <c r="L15" i="2"/>
  <c r="L13" i="2"/>
  <c r="K95" i="2"/>
  <c r="K94" i="2" s="1"/>
  <c r="K40" i="2"/>
  <c r="K39" i="2" s="1"/>
  <c r="K38" i="2" s="1"/>
  <c r="K37" i="2" s="1"/>
  <c r="K43" i="2"/>
  <c r="K42" i="2" s="1"/>
  <c r="K49" i="2"/>
  <c r="K48" i="2" s="1"/>
  <c r="K47" i="2" s="1"/>
  <c r="K46" i="2" s="1"/>
  <c r="K45" i="2" s="1"/>
  <c r="K154" i="2"/>
  <c r="K153" i="2" s="1"/>
  <c r="K158" i="2"/>
  <c r="K157" i="2" s="1"/>
  <c r="K156" i="2" s="1"/>
  <c r="K15" i="2"/>
  <c r="K140" i="2"/>
  <c r="K139" i="2" s="1"/>
  <c r="K143" i="2"/>
  <c r="K142" i="2"/>
  <c r="K146" i="2"/>
  <c r="K145" i="2" s="1"/>
  <c r="K135" i="2"/>
  <c r="K134" i="2" s="1"/>
  <c r="K133" i="2" s="1"/>
  <c r="K116" i="2"/>
  <c r="K114" i="2" s="1"/>
  <c r="K111" i="2"/>
  <c r="K110" i="2" s="1"/>
  <c r="K109" i="2" s="1"/>
  <c r="K108" i="2" s="1"/>
  <c r="K107" i="2" s="1"/>
  <c r="K120" i="2"/>
  <c r="K119" i="2" s="1"/>
  <c r="K125" i="2"/>
  <c r="K124" i="2" s="1"/>
  <c r="K123" i="2" s="1"/>
  <c r="K122" i="2" s="1"/>
  <c r="K130" i="2"/>
  <c r="K129" i="2" s="1"/>
  <c r="K128" i="2" s="1"/>
  <c r="K127" i="2" s="1"/>
  <c r="G135" i="2"/>
  <c r="G134" i="2" s="1"/>
  <c r="G133" i="2" s="1"/>
  <c r="K103" i="2"/>
  <c r="K102" i="2"/>
  <c r="K101" i="2" s="1"/>
  <c r="K29" i="2"/>
  <c r="K28" i="2" s="1"/>
  <c r="K27" i="2" s="1"/>
  <c r="K26" i="2" s="1"/>
  <c r="K13" i="2"/>
  <c r="K12" i="2" s="1"/>
  <c r="K18" i="2"/>
  <c r="K17" i="2" s="1"/>
  <c r="K24" i="2"/>
  <c r="K23" i="2"/>
  <c r="K22" i="2" s="1"/>
  <c r="K21" i="2" s="1"/>
  <c r="K20" i="2" s="1"/>
  <c r="K34" i="2"/>
  <c r="K33" i="2" s="1"/>
  <c r="K32" i="2" s="1"/>
  <c r="K31" i="2" s="1"/>
  <c r="K186" i="2"/>
  <c r="K185" i="2" s="1"/>
  <c r="K184" i="2"/>
  <c r="K183" i="2" s="1"/>
  <c r="K182" i="2" s="1"/>
  <c r="K180" i="2"/>
  <c r="K179" i="2" s="1"/>
  <c r="K178" i="2" s="1"/>
  <c r="K177" i="2" s="1"/>
  <c r="K176" i="2" s="1"/>
  <c r="K175" i="2" s="1"/>
  <c r="K173" i="2"/>
  <c r="K172" i="2" s="1"/>
  <c r="K171" i="2" s="1"/>
  <c r="K170" i="2" s="1"/>
  <c r="K169" i="2" s="1"/>
  <c r="K168" i="2" s="1"/>
  <c r="K166" i="2"/>
  <c r="K165" i="2" s="1"/>
  <c r="K164" i="2" s="1"/>
  <c r="K163" i="2" s="1"/>
  <c r="K99" i="2"/>
  <c r="K98" i="2" s="1"/>
  <c r="K97" i="2" s="1"/>
  <c r="K93" i="2" s="1"/>
  <c r="K91" i="2"/>
  <c r="K90" i="2" s="1"/>
  <c r="K89" i="2" s="1"/>
  <c r="K88" i="2" s="1"/>
  <c r="K87" i="2" s="1"/>
  <c r="K86" i="2" s="1"/>
  <c r="K83" i="2"/>
  <c r="K82" i="2"/>
  <c r="K81" i="2" s="1"/>
  <c r="K79" i="2"/>
  <c r="K78" i="2"/>
  <c r="K76" i="2"/>
  <c r="K75" i="2"/>
  <c r="K73" i="2"/>
  <c r="K72" i="2"/>
  <c r="K70" i="2"/>
  <c r="K69" i="2"/>
  <c r="K67" i="2"/>
  <c r="K66" i="2"/>
  <c r="K64" i="2"/>
  <c r="K62" i="2"/>
  <c r="K61" i="2" s="1"/>
  <c r="K60" i="2" s="1"/>
  <c r="K59" i="2" s="1"/>
  <c r="K58" i="2" s="1"/>
  <c r="K51" i="2" s="1"/>
  <c r="K56" i="2"/>
  <c r="K55" i="2"/>
  <c r="K54" i="2" s="1"/>
  <c r="G141" i="2"/>
  <c r="G140" i="2" s="1"/>
  <c r="G70" i="2"/>
  <c r="I70" i="2" s="1"/>
  <c r="G83" i="2"/>
  <c r="I83" i="2" s="1"/>
  <c r="G103" i="2"/>
  <c r="G102" i="2" s="1"/>
  <c r="G101" i="2" s="1"/>
  <c r="G24" i="2"/>
  <c r="G23" i="2" s="1"/>
  <c r="G22" i="2" s="1"/>
  <c r="G21" i="2" s="1"/>
  <c r="G20" i="2" s="1"/>
  <c r="G16" i="2"/>
  <c r="G15" i="2" s="1"/>
  <c r="I15" i="2" s="1"/>
  <c r="G14" i="2"/>
  <c r="I14" i="2" s="1"/>
  <c r="G125" i="2"/>
  <c r="G124" i="2"/>
  <c r="G123" i="2" s="1"/>
  <c r="G122" i="2" s="1"/>
  <c r="G167" i="2"/>
  <c r="G166" i="2" s="1"/>
  <c r="G130" i="2"/>
  <c r="G129" i="2" s="1"/>
  <c r="G128" i="2" s="1"/>
  <c r="G127" i="2" s="1"/>
  <c r="I155" i="2"/>
  <c r="G18" i="2"/>
  <c r="G17" i="2" s="1"/>
  <c r="G63" i="2"/>
  <c r="G62" i="2" s="1"/>
  <c r="G158" i="2"/>
  <c r="G157" i="2" s="1"/>
  <c r="G156" i="2" s="1"/>
  <c r="G76" i="2"/>
  <c r="I76" i="2"/>
  <c r="G67" i="2"/>
  <c r="I67" i="2" s="1"/>
  <c r="G173" i="2"/>
  <c r="G172" i="2"/>
  <c r="G171" i="2" s="1"/>
  <c r="G170" i="2" s="1"/>
  <c r="G169" i="2" s="1"/>
  <c r="G168" i="2" s="1"/>
  <c r="G180" i="2"/>
  <c r="G179" i="2" s="1"/>
  <c r="G178" i="2" s="1"/>
  <c r="G79" i="2"/>
  <c r="I79" i="2" s="1"/>
  <c r="G73" i="2"/>
  <c r="I73" i="2" s="1"/>
  <c r="G40" i="2"/>
  <c r="G39" i="2" s="1"/>
  <c r="G64" i="2"/>
  <c r="I179" i="2"/>
  <c r="H179" i="2"/>
  <c r="H62" i="2"/>
  <c r="I65" i="2"/>
  <c r="I64" i="2" s="1"/>
  <c r="I61" i="2" s="1"/>
  <c r="H64" i="2"/>
  <c r="H61" i="2" s="1"/>
  <c r="H60" i="2" s="1"/>
  <c r="H151" i="2"/>
  <c r="G43" i="2"/>
  <c r="G42" i="2" s="1"/>
  <c r="I42" i="2" s="1"/>
  <c r="G91" i="2"/>
  <c r="G90" i="2"/>
  <c r="G89" i="2" s="1"/>
  <c r="G88" i="2" s="1"/>
  <c r="G87" i="2" s="1"/>
  <c r="G86" i="2" s="1"/>
  <c r="G111" i="2"/>
  <c r="G110" i="2" s="1"/>
  <c r="G109" i="2" s="1"/>
  <c r="G108" i="2" s="1"/>
  <c r="G107" i="2" s="1"/>
  <c r="I92" i="2"/>
  <c r="H140" i="2"/>
  <c r="H154" i="2"/>
  <c r="H153" i="2" s="1"/>
  <c r="H166" i="2"/>
  <c r="H165" i="2" s="1"/>
  <c r="H163" i="2" s="1"/>
  <c r="G34" i="2"/>
  <c r="G33" i="2" s="1"/>
  <c r="G49" i="2"/>
  <c r="G48" i="2" s="1"/>
  <c r="G99" i="2"/>
  <c r="G98" i="2"/>
  <c r="G116" i="2"/>
  <c r="G114" i="2" s="1"/>
  <c r="G120" i="2"/>
  <c r="G119" i="2"/>
  <c r="G143" i="2"/>
  <c r="G142" i="2" s="1"/>
  <c r="G146" i="2"/>
  <c r="G184" i="2"/>
  <c r="G183" i="2" s="1"/>
  <c r="G56" i="2"/>
  <c r="G55" i="2" s="1"/>
  <c r="G54" i="2" s="1"/>
  <c r="G66" i="2"/>
  <c r="H66" i="2"/>
  <c r="G69" i="2"/>
  <c r="I69" i="2" s="1"/>
  <c r="G72" i="2"/>
  <c r="G75" i="2"/>
  <c r="G78" i="2"/>
  <c r="I78" i="2" s="1"/>
  <c r="G82" i="2"/>
  <c r="H40" i="2"/>
  <c r="H13" i="2"/>
  <c r="H12" i="2" s="1"/>
  <c r="H15" i="2"/>
  <c r="H18" i="2"/>
  <c r="I18" i="2" s="1"/>
  <c r="H34" i="2"/>
  <c r="H49" i="2"/>
  <c r="H48" i="2" s="1"/>
  <c r="H47" i="2" s="1"/>
  <c r="H46" i="2" s="1"/>
  <c r="H45" i="2" s="1"/>
  <c r="H184" i="2"/>
  <c r="H183" i="2" s="1"/>
  <c r="H182" i="2" s="1"/>
  <c r="H180" i="2"/>
  <c r="H178" i="2" s="1"/>
  <c r="H99" i="2"/>
  <c r="H98" i="2" s="1"/>
  <c r="H97" i="2" s="1"/>
  <c r="H93" i="2" s="1"/>
  <c r="H91" i="2"/>
  <c r="H89" i="2" s="1"/>
  <c r="H116" i="2"/>
  <c r="H114" i="2" s="1"/>
  <c r="H120" i="2"/>
  <c r="H119" i="2" s="1"/>
  <c r="H118" i="2" s="1"/>
  <c r="H143" i="2"/>
  <c r="H142" i="2" s="1"/>
  <c r="H146" i="2"/>
  <c r="I146" i="2" s="1"/>
  <c r="H56" i="2"/>
  <c r="H55" i="2" s="1"/>
  <c r="H54" i="2" s="1"/>
  <c r="H69" i="2"/>
  <c r="H72" i="2"/>
  <c r="H75" i="2"/>
  <c r="H78" i="2"/>
  <c r="H82" i="2"/>
  <c r="I82" i="2" s="1"/>
  <c r="H81" i="2"/>
  <c r="I147" i="2"/>
  <c r="I144" i="2"/>
  <c r="I121" i="2"/>
  <c r="I120" i="2"/>
  <c r="I119" i="2" s="1"/>
  <c r="I117" i="2"/>
  <c r="I116" i="2" s="1"/>
  <c r="I100" i="2"/>
  <c r="I57" i="2"/>
  <c r="I56" i="2" s="1"/>
  <c r="I55" i="2" s="1"/>
  <c r="I84" i="2"/>
  <c r="I80" i="2"/>
  <c r="I77" i="2"/>
  <c r="I74" i="2"/>
  <c r="I71" i="2"/>
  <c r="I68" i="2"/>
  <c r="I41" i="2"/>
  <c r="I91" i="2"/>
  <c r="I35" i="2"/>
  <c r="I44" i="2"/>
  <c r="I50" i="2"/>
  <c r="I181" i="2"/>
  <c r="G186" i="2"/>
  <c r="G185" i="2" s="1"/>
  <c r="H186" i="2"/>
  <c r="H185" i="2" s="1"/>
  <c r="I187" i="2"/>
  <c r="H152" i="2"/>
  <c r="H150" i="2"/>
  <c r="H149" i="2" s="1"/>
  <c r="H148" i="2" s="1"/>
  <c r="H177" i="2"/>
  <c r="H176" i="2" s="1"/>
  <c r="H175" i="2" s="1"/>
  <c r="G154" i="2"/>
  <c r="I19" i="2"/>
  <c r="G97" i="2"/>
  <c r="I97" i="2" s="1"/>
  <c r="I89" i="2" s="1"/>
  <c r="G145" i="2"/>
  <c r="H164" i="2"/>
  <c r="H162" i="2" s="1"/>
  <c r="I75" i="2"/>
  <c r="G13" i="2"/>
  <c r="G12" i="2" s="1"/>
  <c r="I43" i="2"/>
  <c r="I99" i="2"/>
  <c r="I90" i="2"/>
  <c r="H139" i="2"/>
  <c r="G81" i="2"/>
  <c r="I81" i="2"/>
  <c r="G165" i="2" l="1"/>
  <c r="G164" i="2" s="1"/>
  <c r="I166" i="2"/>
  <c r="I40" i="2"/>
  <c r="I141" i="2"/>
  <c r="K36" i="2"/>
  <c r="L61" i="2"/>
  <c r="L60" i="2" s="1"/>
  <c r="L59" i="2" s="1"/>
  <c r="L58" i="2" s="1"/>
  <c r="L51" i="2" s="1"/>
  <c r="I142" i="2"/>
  <c r="H138" i="2"/>
  <c r="I167" i="2"/>
  <c r="H90" i="2"/>
  <c r="H88" i="2" s="1"/>
  <c r="H87" i="2" s="1"/>
  <c r="H86" i="2" s="1"/>
  <c r="H85" i="2" s="1"/>
  <c r="G61" i="2"/>
  <c r="G60" i="2" s="1"/>
  <c r="G118" i="2"/>
  <c r="I118" i="2" s="1"/>
  <c r="H39" i="2"/>
  <c r="H37" i="2" s="1"/>
  <c r="H36" i="2" s="1"/>
  <c r="I143" i="2"/>
  <c r="G115" i="2"/>
  <c r="G113" i="2" s="1"/>
  <c r="G106" i="2" s="1"/>
  <c r="I154" i="2"/>
  <c r="I185" i="2"/>
  <c r="I34" i="2"/>
  <c r="I72" i="2"/>
  <c r="I66" i="2"/>
  <c r="L12" i="2"/>
  <c r="L10" i="2"/>
  <c r="L9" i="2" s="1"/>
  <c r="K10" i="2"/>
  <c r="K9" i="2" s="1"/>
  <c r="L118" i="2"/>
  <c r="L8" i="2"/>
  <c r="L52" i="2"/>
  <c r="L53" i="2"/>
  <c r="L162" i="2"/>
  <c r="L161" i="2"/>
  <c r="L160" i="2" s="1"/>
  <c r="L138" i="2"/>
  <c r="L137" i="2" s="1"/>
  <c r="L132" i="2" s="1"/>
  <c r="L93" i="2"/>
  <c r="L85" i="2" s="1"/>
  <c r="L115" i="2"/>
  <c r="L113" i="2" s="1"/>
  <c r="L106" i="2" s="1"/>
  <c r="G32" i="2"/>
  <c r="I183" i="2"/>
  <c r="G182" i="2"/>
  <c r="I182" i="2" s="1"/>
  <c r="G47" i="2"/>
  <c r="I48" i="2"/>
  <c r="G139" i="2"/>
  <c r="I140" i="2"/>
  <c r="K161" i="2"/>
  <c r="K160" i="2" s="1"/>
  <c r="K162" i="2"/>
  <c r="G52" i="2"/>
  <c r="G53" i="2"/>
  <c r="I53" i="2" s="1"/>
  <c r="I54" i="2"/>
  <c r="I52" i="2" s="1"/>
  <c r="I51" i="2" s="1"/>
  <c r="H59" i="2"/>
  <c r="H58" i="2"/>
  <c r="I60" i="2"/>
  <c r="I58" i="2" s="1"/>
  <c r="G58" i="2"/>
  <c r="G59" i="2"/>
  <c r="I59" i="2" s="1"/>
  <c r="I115" i="2"/>
  <c r="I113" i="2" s="1"/>
  <c r="I114" i="2"/>
  <c r="H53" i="2"/>
  <c r="H52" i="2"/>
  <c r="H51" i="2" s="1"/>
  <c r="H160" i="2"/>
  <c r="H161" i="2"/>
  <c r="G177" i="2"/>
  <c r="I178" i="2"/>
  <c r="K85" i="2"/>
  <c r="K8" i="2"/>
  <c r="I98" i="2"/>
  <c r="K118" i="2"/>
  <c r="K138" i="2"/>
  <c r="K137" i="2" s="1"/>
  <c r="K132" i="2" s="1"/>
  <c r="K152" i="2"/>
  <c r="K151" i="2" s="1"/>
  <c r="K150" i="2" s="1"/>
  <c r="K149" i="2" s="1"/>
  <c r="K148" i="2" s="1"/>
  <c r="G10" i="2"/>
  <c r="I12" i="2"/>
  <c r="K52" i="2"/>
  <c r="K53" i="2"/>
  <c r="I49" i="2"/>
  <c r="I16" i="2"/>
  <c r="I184" i="2"/>
  <c r="H115" i="2"/>
  <c r="H113" i="2" s="1"/>
  <c r="I63" i="2"/>
  <c r="I62" i="2" s="1"/>
  <c r="K115" i="2"/>
  <c r="K113" i="2" s="1"/>
  <c r="K106" i="2" s="1"/>
  <c r="G93" i="2"/>
  <c r="G37" i="2"/>
  <c r="I180" i="2"/>
  <c r="I13" i="2"/>
  <c r="G153" i="2"/>
  <c r="I186" i="2"/>
  <c r="H145" i="2"/>
  <c r="H17" i="2"/>
  <c r="I17" i="2" s="1"/>
  <c r="H33" i="2"/>
  <c r="H32" i="2" s="1"/>
  <c r="H31" i="2" s="1"/>
  <c r="H8" i="2" s="1"/>
  <c r="I165" i="2" l="1"/>
  <c r="I39" i="2"/>
  <c r="K105" i="2"/>
  <c r="K7" i="2" s="1"/>
  <c r="K6" i="2" s="1"/>
  <c r="L105" i="2"/>
  <c r="L7" i="2" s="1"/>
  <c r="L6" i="2" s="1"/>
  <c r="G163" i="2"/>
  <c r="I164" i="2"/>
  <c r="I153" i="2"/>
  <c r="G152" i="2"/>
  <c r="G85" i="2"/>
  <c r="I85" i="2" s="1"/>
  <c r="I93" i="2"/>
  <c r="I88" i="2" s="1"/>
  <c r="I87" i="2" s="1"/>
  <c r="I86" i="2" s="1"/>
  <c r="I112" i="2"/>
  <c r="I111" i="2" s="1"/>
  <c r="I110" i="2" s="1"/>
  <c r="I109" i="2" s="1"/>
  <c r="I108" i="2" s="1"/>
  <c r="I106" i="2"/>
  <c r="I47" i="2"/>
  <c r="G46" i="2"/>
  <c r="G36" i="2"/>
  <c r="I36" i="2" s="1"/>
  <c r="I37" i="2"/>
  <c r="H106" i="2"/>
  <c r="H112" i="2"/>
  <c r="H111" i="2" s="1"/>
  <c r="H110" i="2" s="1"/>
  <c r="H109" i="2" s="1"/>
  <c r="H108" i="2" s="1"/>
  <c r="I32" i="2"/>
  <c r="G31" i="2"/>
  <c r="I31" i="2" s="1"/>
  <c r="I145" i="2"/>
  <c r="H137" i="2"/>
  <c r="H132" i="2" s="1"/>
  <c r="G9" i="2"/>
  <c r="G176" i="2"/>
  <c r="I177" i="2"/>
  <c r="I139" i="2"/>
  <c r="G138" i="2"/>
  <c r="H10" i="2"/>
  <c r="I10" i="2" s="1"/>
  <c r="I33" i="2"/>
  <c r="G51" i="2"/>
  <c r="H105" i="2" l="1"/>
  <c r="H7" i="2" s="1"/>
  <c r="H6" i="2" s="1"/>
  <c r="G137" i="2"/>
  <c r="I138" i="2"/>
  <c r="G151" i="2"/>
  <c r="I152" i="2"/>
  <c r="G175" i="2"/>
  <c r="I175" i="2" s="1"/>
  <c r="I176" i="2"/>
  <c r="G162" i="2"/>
  <c r="I162" i="2" s="1"/>
  <c r="I163" i="2"/>
  <c r="G161" i="2"/>
  <c r="I46" i="2"/>
  <c r="G45" i="2"/>
  <c r="I45" i="2" s="1"/>
  <c r="G8" i="2"/>
  <c r="I137" i="2" l="1"/>
  <c r="G132" i="2"/>
  <c r="I8" i="2"/>
  <c r="G160" i="2"/>
  <c r="I160" i="2" s="1"/>
  <c r="I161" i="2"/>
  <c r="G150" i="2"/>
  <c r="I151" i="2"/>
  <c r="I132" i="2" l="1"/>
  <c r="G105" i="2"/>
  <c r="G149" i="2"/>
  <c r="I150" i="2"/>
  <c r="I105" i="2" l="1"/>
  <c r="I149" i="2"/>
  <c r="G148" i="2"/>
  <c r="I148" i="2" s="1"/>
  <c r="G7" i="2" l="1"/>
  <c r="G6" i="2" l="1"/>
  <c r="I6" i="2" s="1"/>
  <c r="I7" i="2"/>
</calcChain>
</file>

<file path=xl/comments1.xml><?xml version="1.0" encoding="utf-8"?>
<comments xmlns="http://schemas.openxmlformats.org/spreadsheetml/2006/main">
  <authors>
    <author>LNN</author>
  </authors>
  <commentList>
    <comment ref="B44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57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65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68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77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80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83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84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92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 
416292</t>
        </r>
      </text>
    </comment>
    <comment ref="B100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
</t>
        </r>
      </text>
    </comment>
    <comment ref="B117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121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144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147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</commentList>
</comments>
</file>

<file path=xl/sharedStrings.xml><?xml version="1.0" encoding="utf-8"?>
<sst xmlns="http://schemas.openxmlformats.org/spreadsheetml/2006/main" count="766" uniqueCount="266">
  <si>
    <t>Наименование</t>
  </si>
  <si>
    <t>Раздел, под-раздел</t>
  </si>
  <si>
    <t>Целевая статья</t>
  </si>
  <si>
    <t>РАСХОДЫ ВСЕГО:</t>
  </si>
  <si>
    <t>003</t>
  </si>
  <si>
    <t>Общегосударственные вопросы</t>
  </si>
  <si>
    <t>01 00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</si>
  <si>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</si>
  <si>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</si>
  <si>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</si>
  <si>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</si>
  <si>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</si>
  <si>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</si>
  <si>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</si>
  <si>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</si>
  <si>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</si>
  <si>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</si>
  <si>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</si>
  <si>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</si>
  <si>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</si>
  <si>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экономика</t>
  </si>
  <si>
    <t>04 00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</si>
  <si>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</si>
  <si>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</si>
  <si>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</si>
  <si>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</si>
  <si>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Благоустройство</t>
  </si>
  <si>
    <t xml:space="preserve">003 </t>
  </si>
  <si>
    <t>05 03</t>
  </si>
  <si>
    <t>08 00</t>
  </si>
  <si>
    <t>Культура</t>
  </si>
  <si>
    <t>08 01</t>
  </si>
  <si>
    <t>Социальная политика</t>
  </si>
  <si>
    <t>10 00</t>
  </si>
  <si>
    <t>Физическая культура и спорт</t>
  </si>
  <si>
    <t>11 00</t>
  </si>
  <si>
    <t xml:space="preserve">Физическая культура </t>
  </si>
  <si>
    <t>11 01</t>
  </si>
  <si>
    <t>Средства массовой информации</t>
  </si>
  <si>
    <t>12 00</t>
  </si>
  <si>
    <t>Периодическая печать и издательства</t>
  </si>
  <si>
    <t>12 02</t>
  </si>
  <si>
    <t>100</t>
  </si>
  <si>
    <t>120</t>
  </si>
  <si>
    <t>200</t>
  </si>
  <si>
    <t>240</t>
  </si>
  <si>
    <t>800</t>
  </si>
  <si>
    <t>Иные бюджетные ассигнования</t>
  </si>
  <si>
    <t xml:space="preserve">Культура, кинематография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</si>
  <si>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</si>
  <si>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</si>
  <si>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</si>
  <si>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</si>
  <si>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</si>
  <si>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</si>
  <si>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</si>
  <si>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</si>
  <si>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</si>
  <si>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</si>
  <si>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0203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</si>
  <si>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</si>
  <si>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</si>
  <si>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Освещение деятельности органов власти поселения</t>
  </si>
  <si>
    <t>Центральный аппарат</t>
  </si>
  <si>
    <t>Социальное обеспечение и иные выплаты населению</t>
  </si>
  <si>
    <t>300</t>
  </si>
  <si>
    <t>Поправки            (+, -)</t>
  </si>
  <si>
    <t>Уточненный план</t>
  </si>
  <si>
    <t>Дорожное хозяйство (дорожные фонды)</t>
  </si>
  <si>
    <t>04 09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</si>
  <si>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</si>
  <si>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</si>
  <si>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</si>
  <si>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</si>
  <si>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Материально-техническое обеспечение в области гражданской обороны</t>
  </si>
  <si>
    <t>03 14</t>
  </si>
  <si>
    <t>Жилищное хозяйство</t>
  </si>
  <si>
    <t>05 01</t>
  </si>
  <si>
    <t>Коммунальное хозяйство</t>
  </si>
  <si>
    <t>05 02</t>
  </si>
  <si>
    <t>Участие в предупреждении и ликвидации последствий чрезвычайных ситуаций в границах поселения</t>
  </si>
  <si>
    <t>Мероприятия, направленные на работу с нуждающимися в жилых  помещениях малоимущих граждан</t>
  </si>
  <si>
    <t>Реализация мероприятий сбора и вывоза бытовых отходов и мусора</t>
  </si>
  <si>
    <t>Реализация мероприятий ритуальных услуг и содержание мест захоронения</t>
  </si>
  <si>
    <t>10 01</t>
  </si>
  <si>
    <t>313</t>
  </si>
  <si>
    <t>74 0 00 00000</t>
  </si>
  <si>
    <t>10 0 00 00000</t>
  </si>
  <si>
    <t>24 0 00 00000</t>
  </si>
  <si>
    <t>24 2 00 00000</t>
  </si>
  <si>
    <t>24 2 01 07500</t>
  </si>
  <si>
    <t>38 0 00 00000</t>
  </si>
  <si>
    <t>05 0 00 00000</t>
  </si>
  <si>
    <t>80 0 00 00000</t>
  </si>
  <si>
    <t>11 0 00 00000</t>
  </si>
  <si>
    <t>13 0 00 00000</t>
  </si>
  <si>
    <t>99 9 00 00000</t>
  </si>
  <si>
    <t>99 9 00 51180</t>
  </si>
  <si>
    <t>98 0 00 74100</t>
  </si>
  <si>
    <t>38 0 00 74900</t>
  </si>
  <si>
    <t>Осуществление мер по противодействию коррупции в границах поселения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</si>
  <si>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</si>
  <si>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</si>
  <si>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</si>
  <si>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10 0 01 00000</t>
  </si>
  <si>
    <t>10 0 01 74300</t>
  </si>
  <si>
    <t>10 0 01 74400</t>
  </si>
  <si>
    <t>10 0 01 74500</t>
  </si>
  <si>
    <t>10 0 01 74600</t>
  </si>
  <si>
    <t>10 0 01 74700</t>
  </si>
  <si>
    <t>10 0 01 74800</t>
  </si>
  <si>
    <t xml:space="preserve"> "Создание условий для массового отдыха жителей поселения"</t>
  </si>
  <si>
    <t>"Деятельности аварийно-спасательных служб"</t>
  </si>
  <si>
    <t xml:space="preserve"> "Обеспечение безопасности людей на водных объектах, охране их жизни и здоровья"</t>
  </si>
  <si>
    <t xml:space="preserve"> "Профилактика терроризма и экстремизма в границах поселения"</t>
  </si>
  <si>
    <t xml:space="preserve"> "Информирование населения об ограничениях  использования водных объектов"</t>
  </si>
  <si>
    <t>24 2 01 00000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</si>
  <si>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РФ, осмотров зданий, сооружений и выдаче рекомендаций об устранении выявленных в ходе таких осмотров нарушений</t>
  </si>
  <si>
    <t>Подпрограмма "Капитальный ремонт муниципального жилого фонда"</t>
  </si>
  <si>
    <t>Основное мероприятие "Взнос в Фонд капитального ремонта по муниципальному имуществу"</t>
  </si>
  <si>
    <t>Обеспечение мероприятий по капитальному ремонту многоквартирных домов</t>
  </si>
  <si>
    <t>05 Д 00 00000</t>
  </si>
  <si>
    <t>05 Д 01 75050</t>
  </si>
  <si>
    <t>05 0 01 00000</t>
  </si>
  <si>
    <t>05 0 01 74110</t>
  </si>
  <si>
    <t>05 0 01 74120</t>
  </si>
  <si>
    <t>Организация в границах поселения электро, тепло,газо и водоснабжения населения, водоотведения, снабжения населения топливом в пределах полномочий, установленных законодательством РФ</t>
  </si>
  <si>
    <t>80 0 01 00000</t>
  </si>
  <si>
    <t>80 0 01 00660</t>
  </si>
  <si>
    <t>80 0 01 74130</t>
  </si>
  <si>
    <t>80 0 01 74150</t>
  </si>
  <si>
    <t>11 1 01 00000</t>
  </si>
  <si>
    <t>13 0 01 00000</t>
  </si>
  <si>
    <t>89 0 00 70000</t>
  </si>
  <si>
    <t>89 0 00 75070</t>
  </si>
  <si>
    <t>05 Д 01 00000</t>
  </si>
  <si>
    <t>Материально-техническое обеспечение для Создания условий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</si>
  <si>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Материально-техническое обеспечение для Создания, содержание и организация деятельности аварийно-спасательных служб и (или) аварийно-спасательных формирований на территории поселения</t>
  </si>
  <si>
    <t>Материально-техническое обеспечение для осуществления мероприятий по обеспечению безопасности людей на водных объектах, охране их жизни и здоровья</t>
  </si>
  <si>
    <t>Материально-техническое обеспечение для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</si>
  <si>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Материально-техническое обеспечение для государственных (муниципальных) нужд</t>
  </si>
  <si>
    <t>Закупка товаров, работ и услуг для осуществления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</si>
  <si>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Закупка товаров, работ и услуг для материально-технического обеспечения в области гражданской обороны</t>
  </si>
  <si>
    <t>98 0 00 00000</t>
  </si>
  <si>
    <t>Пенсионное обеспечение</t>
  </si>
  <si>
    <t>03 1 01 00000</t>
  </si>
  <si>
    <t>03 1 00 00000</t>
  </si>
  <si>
    <t>03 1 01 03030</t>
  </si>
  <si>
    <t>Обеспечение деятельности отдельных федеральных государственных органов
 в области средств массовой информации</t>
  </si>
  <si>
    <t>Пособия и компенсации гражданам и иные социальные выплаты</t>
  </si>
  <si>
    <t>Пособия, компенсации, меры социальной поддержки по публичным нормативным обязательствам</t>
  </si>
  <si>
    <t>74 0 00 00600</t>
  </si>
  <si>
    <t>10 0 01 74200</t>
  </si>
  <si>
    <t>Подпрограмма "Организация и проведение мероприятий в сфере культуры, искусства и кинематографии"</t>
  </si>
  <si>
    <t>11 1 00 00000</t>
  </si>
  <si>
    <t>03 0 00 00000</t>
  </si>
  <si>
    <t>Подпрограмма "Развитие мер социальной поддержки отдельных категорий граждан"</t>
  </si>
  <si>
    <t>03 10</t>
  </si>
  <si>
    <t>10 0 01 00990</t>
  </si>
  <si>
    <t xml:space="preserve">Расходы на выплаты персоналу </t>
  </si>
  <si>
    <t>Закупка товаров, работ и услуг для материально-технического обеспечения в области гражданской обороны в целях пожарной безопасности</t>
  </si>
  <si>
    <t>Иные закупки товаров, работ и услуг для обеспечения гражданской обороны в целях пожарной безопасности</t>
  </si>
  <si>
    <t>11 1 01 00990</t>
  </si>
  <si>
    <t>Закупка товаров работ и услуг для организации и проведения мероприятий в сфере культуры, искусства и кинематографии</t>
  </si>
  <si>
    <t>Прочие затраты для организации и проведения мероприятий в сфере культуры, искусства и кинематографии</t>
  </si>
  <si>
    <t>Закупка товаров, работ и услуг для мероприятий в области физической культуры и спорта</t>
  </si>
  <si>
    <t>13 0 01 00990</t>
  </si>
  <si>
    <t>0104</t>
  </si>
  <si>
    <t>Основное мероприятие "Организация полномочий по составлению проекта бюджета,исполнению бюджета,составлению отчета об исполнении бюджета,ведению бухгалтерского (бюджетного)учета и формированию бюджетной отчетности поселения,которыми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 из бюджетов поселений"</t>
  </si>
  <si>
    <t>Иные межбюджетные трансферты передаваемые бюджетам муниципальных районов на передачу части полномочий по составлению проекта бюджета,исполнению бюджета,составлению отчета об исполнении бюджета,ведению бухгалтерского (бюджетного)учета и формированию бюджетной отчетности поселения,которыми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 из бюджетов поселений"</t>
  </si>
  <si>
    <t>Межбюджетные трансферты</t>
  </si>
  <si>
    <t>500</t>
  </si>
  <si>
    <t>Перечисления другим бюджетам бюджетной системы Российской Федерации</t>
  </si>
  <si>
    <t>540</t>
  </si>
  <si>
    <t>АДМИНИСТРАЦИЯ СЕЛЬСКОГО ПОСЕЛЕНИЯ ДЕРЕВНЯ ТРОСТЬЕ</t>
  </si>
  <si>
    <t>Муниципальная программа "Совершенствование системы управления общественными финансами в СП деревня Тростье"</t>
  </si>
  <si>
    <t>Обеспечение деятельности Администрации СП деревня Тростье</t>
  </si>
  <si>
    <t>Резервный фонд Администрации СП деревня Тростье</t>
  </si>
  <si>
    <t xml:space="preserve">Муниципальная программа «Безопасность жизнедеятельности на территории муниципального образования сельское поселение деревня Тростье» </t>
  </si>
  <si>
    <t xml:space="preserve">Основное мероприятие«Безопасность жизнедеятельности на территории муниципального образования сельское поселение деревня Тростье» </t>
  </si>
  <si>
    <t>Совершенствование и развитие гражданской обороны на территории муниципального образования сельское поселение деревня Тростье</t>
  </si>
  <si>
    <t>Безопасность жизнедеятельности на территории муниципального образования сельское поселение деревня Тростье</t>
  </si>
  <si>
    <t>Расходы на выплаты персоналу в целях обеспечения выполнения функций Безопасности жизнедеятельности на территории МО СП деревня Тростье от пожара</t>
  </si>
  <si>
    <t xml:space="preserve">Муниципальная программа «Развитие дорожного хозяйства в муниципальном образовании сельское поселение деревня Тростье» </t>
  </si>
  <si>
    <t>Реализация мероприятий подпрограммы "Совершенствование и развитие сети автомобильных дорог в муниципальном образовании сельское поселение деревня Тростье" за счет средств дорожного фонда</t>
  </si>
  <si>
    <t>Муниципальная программа "Управление имущественным комплексом СП деревня Тростье"</t>
  </si>
  <si>
    <t>Социальное обеспечение населения</t>
  </si>
  <si>
    <t>10 03</t>
  </si>
  <si>
    <t>Муниципальная  программа "Социальная поддержка граждан в МО СП деревня Тростье"</t>
  </si>
  <si>
    <t>Основное мероприятие "Развитие мер социальной поддержки отдельных категорий граждан"</t>
  </si>
  <si>
    <t>Оказание мер социальной поддержки по оплпте жилищно-коммунальных услуг работникам культуры в соответствии с Законом Калужской области от 30.12.2004 № 13-ОЗ"</t>
  </si>
  <si>
    <t>03 1 01 00980</t>
  </si>
  <si>
    <t>Иные межбюджетные трансферты</t>
  </si>
  <si>
    <t>Муниципальная программа "Обеспечение доступным и комфортным жильем и коммунальными услугами населения МО СП деревня Тростье"</t>
  </si>
  <si>
    <t>Основное мероприятие  "Обеспечение доступным и комфортным жильем и коммунальными услугами населения МО СП деревня Тростье"</t>
  </si>
  <si>
    <t>Муниципальная программа «Благоустройство муниципального образования сельское поселение деревня Тростье»</t>
  </si>
  <si>
    <t>Основное мероприятие  «Благоустройство муниципального образования сельское поселение деревня Тростье»</t>
  </si>
  <si>
    <t>Муниципальная программа «Развитие культуры в муниципальном образовании сельское поселение деревня Тростье»</t>
  </si>
  <si>
    <t>Основное мероприятие «Развитие культуры в муниципальном образовании сельское поселение деревня Тростье»</t>
  </si>
  <si>
    <t>Основное мероприятие "Социальная поддержка граждан в МО СП деревня Тростье"</t>
  </si>
  <si>
    <t xml:space="preserve">Муниципальная  программа «Развитие физической культуры и спорта сельского поселения деревня Тростье" </t>
  </si>
  <si>
    <t xml:space="preserve">Основное мероприятие «Развитие физической культуры и спорта сельского поселения деревня Тростье" </t>
  </si>
  <si>
    <t>Расходы на обеспечение развития физической культуры и спорта сельского поселения деревня Тростье</t>
  </si>
  <si>
    <t>Подпрограмма "Чистая вода в СП деревня Тростье"</t>
  </si>
  <si>
    <t>Основное мероприятие "Восстановление и развитие эксплуатационно-технического состояния объектов водопроводно-технического комплекса д.Тростье"</t>
  </si>
  <si>
    <t>Мероприятия, направленные на восстановление и развитие водохозяйственного комплекса в д.Тростье</t>
  </si>
  <si>
    <t xml:space="preserve">05 02 </t>
  </si>
  <si>
    <t>05 1 00 00000</t>
  </si>
  <si>
    <t>05 1 01 00000</t>
  </si>
  <si>
    <t>05 1 01 71050</t>
  </si>
  <si>
    <t>Обеспечение деятельности финансовых,налоговых и таможенных органов и органов финансового (финансово-бюджетного) надзора</t>
  </si>
  <si>
    <t>01 06</t>
  </si>
  <si>
    <t>00 0 00 000000</t>
  </si>
  <si>
    <t>51 0 00 000000</t>
  </si>
  <si>
    <t>51 0 02 00000</t>
  </si>
  <si>
    <t>51 0 02 74170</t>
  </si>
  <si>
    <t>000</t>
  </si>
  <si>
    <t>Муниципальная программа "Энергосбережение и повышение энергоэффективности СП деревня Тростье"</t>
  </si>
  <si>
    <t>Основное мероприятие "Энергосбережение в сфере ЖКХ"</t>
  </si>
  <si>
    <t>Мероприятия, направленные на энергосбережение и повышение энергоэффективности</t>
  </si>
  <si>
    <t>Закупка товаров, работ и услуг для обеспечения государственных (муниципальных) нужд</t>
  </si>
  <si>
    <t>30 0 00 00000</t>
  </si>
  <si>
    <t>30 0 01 00000</t>
  </si>
  <si>
    <t>30 0 01 07910</t>
  </si>
  <si>
    <t>Создание условий для оранизации досуга и обеспечения жителей поселения услугами организаций культуры</t>
  </si>
  <si>
    <t>Основное мероприятие "Создание условий для оранизации досуга и обеспечения жителей поселения услугами организаций культуры"</t>
  </si>
  <si>
    <t>11 1 02 00000</t>
  </si>
  <si>
    <t>11 1 02 74180</t>
  </si>
  <si>
    <t>Измененные бюджетные ассигнования 
на 2019 год</t>
  </si>
  <si>
    <t>Основное мероприятие "Организация разработки и корректировки документов территориального планирования Жуковского района"</t>
  </si>
  <si>
    <t xml:space="preserve"> Реализация мероприятий</t>
  </si>
  <si>
    <t>38 1 02 S6230</t>
  </si>
  <si>
    <t>38 1 02 00000</t>
  </si>
  <si>
    <t xml:space="preserve">01 07 </t>
  </si>
  <si>
    <t>01 07</t>
  </si>
  <si>
    <t>0000000000</t>
  </si>
  <si>
    <t>8200000000</t>
  </si>
  <si>
    <t>8200006190</t>
  </si>
  <si>
    <t>880</t>
  </si>
  <si>
    <t>Обеспечение проведения выборов и референдумов</t>
  </si>
  <si>
    <t>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</si>
  <si>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</si>
  <si>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>Специальные расходы</t>
  </si>
  <si>
    <t>1300000000</t>
  </si>
  <si>
    <t>1300200000</t>
  </si>
  <si>
    <t>13002L5670</t>
  </si>
  <si>
    <t>Муниципальная программа "Развитие физической культуры и спорта сельского поселения село Высокиничи"</t>
  </si>
  <si>
    <t>Основное мероприятие "Грантовая поддержка местных инициатив граждан, проживающих в сельской местности по улучшений условий жизнедетельности</t>
  </si>
  <si>
    <t>Реализация мероприятий подпрограммы "Устойчивое развитие сельских территорий"</t>
  </si>
  <si>
    <t>Осуществление государственных полномочий по созданию административных комиссий в муниципальных районах</t>
  </si>
  <si>
    <t>12 0 0000 900</t>
  </si>
  <si>
    <t>Иные закупки товаров, работ и услуг обеспечения государственных (муниципальных) нужд</t>
  </si>
  <si>
    <t>Подпрограмма "Совершенствование и развитие сети автомобильных дорог на период 2014-2021 годов" поселения</t>
  </si>
  <si>
    <t>Основное мероприятие "Совершенствование и развитие сети автомобильных дорог на период 2014-2021 годов поселения"</t>
  </si>
  <si>
    <t>Муниципальная программа " Совершенствование системы муниципального управления и создание условий муниципальной службы"</t>
  </si>
  <si>
    <t>Основное мероприятие "Содержание органов  местного самоуправления"</t>
  </si>
  <si>
    <t>04 0 00 00000</t>
  </si>
  <si>
    <t>04 0 01 00000</t>
  </si>
  <si>
    <t>04 0 01 00410</t>
  </si>
  <si>
    <t>04 0 01 00420</t>
  </si>
  <si>
    <t>04 0 01 00430</t>
  </si>
  <si>
    <t>Бюджетные ассигнования 
на 2023 год</t>
  </si>
  <si>
    <t>Бюджетные ассигнования 
на 2024 год</t>
  </si>
  <si>
    <t>Приложение № 7 к решению Сельской Думы СП деревня Тростье "О бюджете СП деревня Тростье на 2022 год и на плановый
период 2023 и 2024  годов"</t>
  </si>
  <si>
    <r>
      <t xml:space="preserve">Ведомственная структура расходов бюджета сельского поселения деревня Тростье на 2023-2024 год                                                                           </t>
    </r>
    <r>
      <rPr>
        <sz val="14"/>
        <rFont val="Times New Roman"/>
        <family val="1"/>
        <charset val="204"/>
      </rPr>
      <t xml:space="preserve">         </t>
    </r>
    <r>
      <rPr>
        <sz val="9"/>
        <rFont val="Times New Roman"/>
        <family val="1"/>
        <charset val="204"/>
      </rPr>
      <t xml:space="preserve"> </t>
    </r>
  </si>
  <si>
    <t xml:space="preserve">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</si>
</sst>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0"/>
      <color indexed="11"/>
      <name val="Times New Roman"/>
      <family val="1"/>
      <charset val="204"/>
    </font>
    <font>
      <sz val="10"/>
      <color indexed="11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" fontId="19" fillId="0" borderId="6">
      <alignment horizontal="center" vertical="top" shrinkToFit="1"/>
    </xf>
    <xf numFmtId="49" fontId="19" fillId="0" borderId="6">
      <alignment horizontal="center" vertical="top" shrinkToFit="1"/>
    </xf>
    <xf numFmtId="0" fontId="20" fillId="0" borderId="6">
      <alignment vertical="top" wrapText="1"/>
    </xf>
    <xf numFmtId="0" fontId="20" fillId="0" borderId="6">
      <alignment vertical="top" wrapText="1"/>
    </xf>
    <xf numFmtId="0" fontId="21" fillId="0" borderId="6">
      <alignment vertical="top" wrapText="1"/>
    </xf>
    <xf numFmtId="0" fontId="10" fillId="0" borderId="0">
      <alignment vertical="top" wrapText="1"/>
    </xf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wrapText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4" fontId="1" fillId="2" borderId="1" xfId="0" applyNumberFormat="1" applyFont="1" applyFill="1" applyBorder="1"/>
    <xf numFmtId="49" fontId="17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4" fontId="1" fillId="2" borderId="1" xfId="0" applyNumberFormat="1" applyFont="1" applyFill="1" applyBorder="1" applyAlignment="1">
      <alignment horizontal="right" wrapText="1"/>
    </xf>
    <xf numFmtId="4" fontId="1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right" wrapText="1"/>
    </xf>
    <xf numFmtId="4" fontId="7" fillId="2" borderId="2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/>
    <xf numFmtId="0" fontId="1" fillId="3" borderId="0" xfId="0" applyFont="1" applyFill="1" applyAlignment="1">
      <alignment wrapText="1"/>
    </xf>
    <xf numFmtId="0" fontId="1" fillId="3" borderId="0" xfId="0" applyFont="1" applyFill="1"/>
    <xf numFmtId="4" fontId="1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4" fontId="4" fillId="2" borderId="0" xfId="0" applyNumberFormat="1" applyFont="1" applyFill="1"/>
    <xf numFmtId="0" fontId="4" fillId="2" borderId="0" xfId="0" applyFont="1" applyFill="1"/>
    <xf numFmtId="49" fontId="1" fillId="0" borderId="1" xfId="0" applyNumberFormat="1" applyFont="1" applyFill="1" applyBorder="1" applyAlignment="1">
      <alignment horizontal="center" wrapText="1"/>
    </xf>
    <xf numFmtId="0" fontId="18" fillId="5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/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/>
    <xf numFmtId="4" fontId="3" fillId="2" borderId="1" xfId="0" applyNumberFormat="1" applyFont="1" applyFill="1" applyBorder="1"/>
    <xf numFmtId="4" fontId="3" fillId="2" borderId="2" xfId="0" applyNumberFormat="1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49" fontId="18" fillId="0" borderId="6" xfId="2" applyNumberFormat="1" applyFont="1" applyProtection="1">
      <alignment horizontal="center" vertical="top" shrinkToFit="1"/>
    </xf>
    <xf numFmtId="0" fontId="18" fillId="0" borderId="6" xfId="3" applyNumberFormat="1" applyFont="1" applyProtection="1">
      <alignment vertical="top" wrapText="1"/>
    </xf>
    <xf numFmtId="0" fontId="18" fillId="0" borderId="6" xfId="3" applyNumberFormat="1" applyFont="1" applyAlignment="1" applyProtection="1">
      <alignment horizontal="left" vertical="top" wrapText="1"/>
    </xf>
    <xf numFmtId="49" fontId="18" fillId="0" borderId="6" xfId="2" applyNumberFormat="1" applyFont="1" applyAlignment="1" applyProtection="1">
      <alignment horizontal="center" shrinkToFi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0" fontId="18" fillId="0" borderId="6" xfId="4" applyNumberFormat="1" applyFont="1" applyProtection="1">
      <alignment vertical="top" wrapText="1"/>
    </xf>
    <xf numFmtId="1" fontId="18" fillId="0" borderId="6" xfId="1" applyNumberFormat="1" applyFont="1" applyAlignment="1" applyProtection="1">
      <alignment horizontal="center" shrinkToFit="1"/>
    </xf>
    <xf numFmtId="0" fontId="17" fillId="2" borderId="1" xfId="0" applyFont="1" applyFill="1" applyBorder="1" applyAlignment="1">
      <alignment horizontal="center" wrapText="1"/>
    </xf>
    <xf numFmtId="1" fontId="18" fillId="0" borderId="6" xfId="1" applyNumberFormat="1" applyFont="1" applyProtection="1">
      <alignment horizontal="center" vertical="top" shrinkToFit="1"/>
    </xf>
    <xf numFmtId="0" fontId="18" fillId="0" borderId="6" xfId="5" applyNumberFormat="1" applyFont="1" applyProtection="1">
      <alignment vertical="top" wrapText="1"/>
    </xf>
    <xf numFmtId="4" fontId="1" fillId="6" borderId="1" xfId="0" applyNumberFormat="1" applyFont="1" applyFill="1" applyBorder="1" applyAlignment="1">
      <alignment horizontal="right" wrapText="1"/>
    </xf>
    <xf numFmtId="4" fontId="7" fillId="6" borderId="1" xfId="0" applyNumberFormat="1" applyFont="1" applyFill="1" applyBorder="1" applyAlignment="1">
      <alignment horizontal="right" wrapText="1"/>
    </xf>
    <xf numFmtId="4" fontId="1" fillId="6" borderId="1" xfId="0" applyNumberFormat="1" applyFont="1" applyFill="1" applyBorder="1"/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</cellXfs>
  <cellStyles count="7">
    <cellStyle name="xl26" xfId="1"/>
    <cellStyle name="xl31" xfId="2"/>
    <cellStyle name="xl40" xfId="3"/>
    <cellStyle name="xl60" xfId="4"/>
    <cellStyle name="xl61" xfId="5"/>
    <cellStyle name="Обычный" xfId="0" builtinId="0"/>
    <cellStyle name="Обычный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000000"/>
      <rgbColor rgb="00008000"/>
      <rgbColor rgb="00D2E6FF"/>
      <rgbColor rgb="00000000"/>
      <rgbColor rgb="00DDEDFF"/>
      <rgbColor rgb="00BFD8FF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87"/>
  <sheetViews>
    <sheetView tabSelected="1" topLeftCell="B16" zoomScale="110" zoomScaleNormal="110" workbookViewId="0">
      <selection activeCell="L16" sqref="L16"/>
    </sheetView>
  </sheetViews>
  <sheetFormatPr defaultColWidth="9" defaultRowHeight="13.2" x14ac:dyDescent="0.25"/>
  <cols>
    <col min="1" max="1" width="5.19921875" style="1" customWidth="1"/>
    <col min="2" max="2" width="38.3984375" style="33" customWidth="1"/>
    <col min="3" max="3" width="5.19921875" style="17" customWidth="1"/>
    <col min="4" max="4" width="6.3984375" style="44" customWidth="1"/>
    <col min="5" max="5" width="11.296875" style="17" customWidth="1"/>
    <col min="6" max="6" width="4.19921875" style="17" customWidth="1"/>
    <col min="7" max="7" width="11" style="17" hidden="1" customWidth="1"/>
    <col min="8" max="8" width="10.5" style="13" hidden="1" customWidth="1"/>
    <col min="9" max="9" width="11.59765625" style="1" hidden="1" customWidth="1"/>
    <col min="10" max="10" width="13.8984375" style="1" hidden="1" customWidth="1"/>
    <col min="11" max="11" width="10.8984375" style="17" customWidth="1"/>
    <col min="12" max="12" width="10.296875" style="17" customWidth="1"/>
    <col min="13" max="13" width="11" style="17" bestFit="1" customWidth="1"/>
    <col min="14" max="36" width="9" style="17"/>
    <col min="37" max="16384" width="9" style="1"/>
  </cols>
  <sheetData>
    <row r="1" spans="2:36" ht="57.6" customHeight="1" x14ac:dyDescent="0.25">
      <c r="C1" s="79"/>
      <c r="D1" s="79"/>
      <c r="E1" s="79"/>
      <c r="F1" s="82" t="s">
        <v>263</v>
      </c>
      <c r="G1" s="82"/>
      <c r="H1" s="82"/>
      <c r="I1" s="82"/>
      <c r="J1" s="82"/>
      <c r="K1" s="82"/>
      <c r="L1" s="83"/>
    </row>
    <row r="2" spans="2:36" ht="56.4" customHeight="1" x14ac:dyDescent="0.3">
      <c r="B2" s="80" t="s">
        <v>264</v>
      </c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2:36" ht="24.6" customHeight="1" x14ac:dyDescent="0.25">
      <c r="B3" s="76"/>
      <c r="C3" s="76"/>
      <c r="D3" s="76"/>
      <c r="E3" s="76"/>
      <c r="F3" s="76"/>
      <c r="G3" s="76"/>
      <c r="H3" s="76"/>
      <c r="I3" s="76"/>
      <c r="J3" s="76"/>
      <c r="K3" s="77" t="s">
        <v>265</v>
      </c>
      <c r="L3" s="78" t="s">
        <v>265</v>
      </c>
    </row>
    <row r="4" spans="2:36" ht="67.5" customHeight="1" x14ac:dyDescent="0.25">
      <c r="B4" s="34" t="s">
        <v>0</v>
      </c>
      <c r="C4" s="20" t="s">
        <v>56</v>
      </c>
      <c r="D4" s="34" t="s">
        <v>1</v>
      </c>
      <c r="E4" s="34" t="s">
        <v>2</v>
      </c>
      <c r="F4" s="20" t="s">
        <v>57</v>
      </c>
      <c r="G4" s="20" t="s">
        <v>228</v>
      </c>
      <c r="H4" s="20" t="s">
        <v>66</v>
      </c>
      <c r="I4" s="8" t="s">
        <v>67</v>
      </c>
      <c r="J4" s="19">
        <v>16684109</v>
      </c>
      <c r="K4" s="20" t="s">
        <v>261</v>
      </c>
      <c r="L4" s="20" t="s">
        <v>262</v>
      </c>
    </row>
    <row r="5" spans="2:36" x14ac:dyDescent="0.25">
      <c r="B5" s="35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">
        <v>8</v>
      </c>
      <c r="K5" s="21">
        <v>6</v>
      </c>
      <c r="L5" s="21">
        <v>7</v>
      </c>
    </row>
    <row r="6" spans="2:36" s="3" customFormat="1" ht="14.25" customHeight="1" x14ac:dyDescent="0.3">
      <c r="B6" s="56" t="s">
        <v>3</v>
      </c>
      <c r="C6" s="40"/>
      <c r="D6" s="40"/>
      <c r="E6" s="40"/>
      <c r="F6" s="40"/>
      <c r="G6" s="29" t="e">
        <f>G7</f>
        <v>#REF!</v>
      </c>
      <c r="H6" s="22" t="e">
        <f>H7</f>
        <v>#REF!</v>
      </c>
      <c r="I6" s="10" t="e">
        <f>H6+G6</f>
        <v>#REF!</v>
      </c>
      <c r="K6" s="29">
        <f>K7</f>
        <v>9809673.3200000003</v>
      </c>
      <c r="L6" s="29">
        <f>L7</f>
        <v>9654972.5299999993</v>
      </c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2:36" s="3" customFormat="1" ht="27.6" x14ac:dyDescent="0.3">
      <c r="B7" s="36" t="s">
        <v>174</v>
      </c>
      <c r="C7" s="16" t="s">
        <v>4</v>
      </c>
      <c r="D7" s="16"/>
      <c r="E7" s="16"/>
      <c r="F7" s="16"/>
      <c r="G7" s="18" t="e">
        <f>G8+G45+G51+G85+G105+G148+G160+G175+G182</f>
        <v>#REF!</v>
      </c>
      <c r="H7" s="23" t="e">
        <f>H8+H45+H85+H105+H148+H160+H175+H182+H51</f>
        <v>#REF!</v>
      </c>
      <c r="I7" s="9" t="e">
        <f>H7+G7</f>
        <v>#REF!</v>
      </c>
      <c r="K7" s="18">
        <f>K8+K45+K51+K85+K105+K148+K160+K175+K182</f>
        <v>9809673.3200000003</v>
      </c>
      <c r="L7" s="18">
        <f>L8+L45+L51+L85+L105+L148+L160+L175+L182</f>
        <v>9654972.5299999993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pans="2:36" s="4" customFormat="1" x14ac:dyDescent="0.25">
      <c r="B8" s="31" t="s">
        <v>5</v>
      </c>
      <c r="C8" s="16" t="s">
        <v>4</v>
      </c>
      <c r="D8" s="16" t="s">
        <v>6</v>
      </c>
      <c r="E8" s="16"/>
      <c r="F8" s="16"/>
      <c r="G8" s="18">
        <f>G9+G20+G31+G36</f>
        <v>2873194</v>
      </c>
      <c r="H8" s="18" t="e">
        <f>#REF!+H31+H36</f>
        <v>#REF!</v>
      </c>
      <c r="I8" s="6" t="e">
        <f t="shared" ref="I8:I50" si="0">G8+H8</f>
        <v>#REF!</v>
      </c>
      <c r="K8" s="18">
        <f>K9+K20+K31+K36+K26</f>
        <v>3233714</v>
      </c>
      <c r="L8" s="18">
        <f>L9+L20+L31+L36+L26</f>
        <v>3337222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2:36" s="4" customFormat="1" ht="54" customHeight="1" x14ac:dyDescent="0.25">
      <c r="B9" s="31" t="s">
        <v>7</v>
      </c>
      <c r="C9" s="16" t="s">
        <v>4</v>
      </c>
      <c r="D9" s="16" t="s">
        <v>167</v>
      </c>
      <c r="E9" s="16"/>
      <c r="F9" s="16"/>
      <c r="G9" s="18">
        <f>G10</f>
        <v>2673194</v>
      </c>
      <c r="H9" s="18"/>
      <c r="I9" s="6"/>
      <c r="K9" s="18">
        <f>K10</f>
        <v>2987714</v>
      </c>
      <c r="L9" s="18">
        <f>L10</f>
        <v>3091222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2:36" s="5" customFormat="1" ht="44.25" customHeight="1" x14ac:dyDescent="0.25">
      <c r="B10" s="31" t="s">
        <v>254</v>
      </c>
      <c r="C10" s="16" t="s">
        <v>4</v>
      </c>
      <c r="D10" s="16" t="s">
        <v>8</v>
      </c>
      <c r="E10" s="16" t="s">
        <v>256</v>
      </c>
      <c r="F10" s="16"/>
      <c r="G10" s="18">
        <f>G12+G17</f>
        <v>2673194</v>
      </c>
      <c r="H10" s="18" t="e">
        <f>H12+H17</f>
        <v>#REF!</v>
      </c>
      <c r="I10" s="6" t="e">
        <f t="shared" si="0"/>
        <v>#REF!</v>
      </c>
      <c r="K10" s="18">
        <f>K12+K17</f>
        <v>2987714</v>
      </c>
      <c r="L10" s="18">
        <f>L12+L17</f>
        <v>3091222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</row>
    <row r="11" spans="2:36" s="5" customFormat="1" ht="35.25" customHeight="1" x14ac:dyDescent="0.25">
      <c r="B11" s="31" t="s">
        <v>255</v>
      </c>
      <c r="C11" s="16"/>
      <c r="D11" s="16"/>
      <c r="E11" s="16" t="s">
        <v>257</v>
      </c>
      <c r="F11" s="16"/>
      <c r="G11" s="18"/>
      <c r="H11" s="18"/>
      <c r="I11" s="6"/>
      <c r="K11" s="18"/>
      <c r="L11" s="18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</row>
    <row r="12" spans="2:36" s="5" customFormat="1" ht="15.75" customHeight="1" x14ac:dyDescent="0.25">
      <c r="B12" s="31" t="s">
        <v>63</v>
      </c>
      <c r="C12" s="16" t="s">
        <v>4</v>
      </c>
      <c r="D12" s="16" t="s">
        <v>8</v>
      </c>
      <c r="E12" s="16" t="s">
        <v>258</v>
      </c>
      <c r="F12" s="16"/>
      <c r="G12" s="18">
        <f>G13+G15</f>
        <v>2072659</v>
      </c>
      <c r="H12" s="18" t="e">
        <f>H13+H15+#REF!</f>
        <v>#REF!</v>
      </c>
      <c r="I12" s="6" t="e">
        <f t="shared" si="0"/>
        <v>#REF!</v>
      </c>
      <c r="K12" s="18">
        <f>K13+K15</f>
        <v>2280504</v>
      </c>
      <c r="L12" s="18">
        <f>L13+L15</f>
        <v>2355724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</row>
    <row r="13" spans="2:36" s="5" customFormat="1" ht="66.75" customHeight="1" x14ac:dyDescent="0.25">
      <c r="B13" s="31" t="s">
        <v>52</v>
      </c>
      <c r="C13" s="16" t="s">
        <v>4</v>
      </c>
      <c r="D13" s="16" t="s">
        <v>9</v>
      </c>
      <c r="E13" s="16" t="s">
        <v>258</v>
      </c>
      <c r="F13" s="16" t="s">
        <v>42</v>
      </c>
      <c r="G13" s="18">
        <f>G14</f>
        <v>1610659</v>
      </c>
      <c r="H13" s="18">
        <f>H14</f>
        <v>0</v>
      </c>
      <c r="I13" s="6">
        <f t="shared" si="0"/>
        <v>1610659</v>
      </c>
      <c r="K13" s="18">
        <f>K14</f>
        <v>1880504</v>
      </c>
      <c r="L13" s="18">
        <f>L14</f>
        <v>1955724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</row>
    <row r="14" spans="2:36" s="5" customFormat="1" ht="32.25" customHeight="1" x14ac:dyDescent="0.25">
      <c r="B14" s="31" t="s">
        <v>49</v>
      </c>
      <c r="C14" s="16" t="s">
        <v>4</v>
      </c>
      <c r="D14" s="16" t="s">
        <v>9</v>
      </c>
      <c r="E14" s="16" t="s">
        <v>258</v>
      </c>
      <c r="F14" s="16" t="s">
        <v>43</v>
      </c>
      <c r="G14" s="18">
        <f>1260550+350109</f>
        <v>1610659</v>
      </c>
      <c r="H14" s="18">
        <v>0</v>
      </c>
      <c r="I14" s="6">
        <f t="shared" si="0"/>
        <v>1610659</v>
      </c>
      <c r="J14" s="27"/>
      <c r="K14" s="18">
        <v>1880504</v>
      </c>
      <c r="L14" s="18">
        <v>1955724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2:36" s="5" customFormat="1" ht="28.5" customHeight="1" x14ac:dyDescent="0.25">
      <c r="B15" s="31" t="s">
        <v>50</v>
      </c>
      <c r="C15" s="16" t="s">
        <v>4</v>
      </c>
      <c r="D15" s="16" t="s">
        <v>9</v>
      </c>
      <c r="E15" s="16" t="s">
        <v>258</v>
      </c>
      <c r="F15" s="16" t="s">
        <v>44</v>
      </c>
      <c r="G15" s="18">
        <f>G16</f>
        <v>462000</v>
      </c>
      <c r="H15" s="18">
        <f>H16</f>
        <v>0</v>
      </c>
      <c r="I15" s="6">
        <f t="shared" si="0"/>
        <v>462000</v>
      </c>
      <c r="K15" s="18">
        <f>K16</f>
        <v>400000</v>
      </c>
      <c r="L15" s="18">
        <f>L16</f>
        <v>400000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2:36" s="5" customFormat="1" ht="42" customHeight="1" x14ac:dyDescent="0.25">
      <c r="B16" s="31" t="s">
        <v>51</v>
      </c>
      <c r="C16" s="16" t="s">
        <v>4</v>
      </c>
      <c r="D16" s="16" t="s">
        <v>9</v>
      </c>
      <c r="E16" s="16" t="s">
        <v>258</v>
      </c>
      <c r="F16" s="16" t="s">
        <v>45</v>
      </c>
      <c r="G16" s="18">
        <f>462000</f>
        <v>462000</v>
      </c>
      <c r="H16" s="18">
        <v>0</v>
      </c>
      <c r="I16" s="6">
        <f t="shared" si="0"/>
        <v>462000</v>
      </c>
      <c r="J16" s="27"/>
      <c r="K16" s="6">
        <v>400000</v>
      </c>
      <c r="L16" s="6">
        <v>400000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2:36" s="5" customFormat="1" ht="39" customHeight="1" x14ac:dyDescent="0.25">
      <c r="B17" s="31" t="s">
        <v>10</v>
      </c>
      <c r="C17" s="16" t="s">
        <v>4</v>
      </c>
      <c r="D17" s="16" t="s">
        <v>9</v>
      </c>
      <c r="E17" s="16" t="s">
        <v>259</v>
      </c>
      <c r="F17" s="16"/>
      <c r="G17" s="18">
        <f>G18</f>
        <v>600535</v>
      </c>
      <c r="H17" s="18">
        <f>H18</f>
        <v>0</v>
      </c>
      <c r="I17" s="6">
        <f t="shared" si="0"/>
        <v>600535</v>
      </c>
      <c r="K17" s="18">
        <f>K18</f>
        <v>707210</v>
      </c>
      <c r="L17" s="18">
        <f>L18</f>
        <v>735498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2:36" s="5" customFormat="1" ht="67.5" customHeight="1" x14ac:dyDescent="0.25">
      <c r="B18" s="31" t="s">
        <v>52</v>
      </c>
      <c r="C18" s="16" t="s">
        <v>4</v>
      </c>
      <c r="D18" s="16" t="s">
        <v>9</v>
      </c>
      <c r="E18" s="16" t="s">
        <v>259</v>
      </c>
      <c r="F18" s="16" t="s">
        <v>42</v>
      </c>
      <c r="G18" s="18">
        <f>G19</f>
        <v>600535</v>
      </c>
      <c r="H18" s="18">
        <f>H19</f>
        <v>0</v>
      </c>
      <c r="I18" s="6">
        <f t="shared" si="0"/>
        <v>600535</v>
      </c>
      <c r="K18" s="18">
        <f>K19</f>
        <v>707210</v>
      </c>
      <c r="L18" s="18">
        <f>L19</f>
        <v>735498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2:36" s="5" customFormat="1" ht="27.75" customHeight="1" x14ac:dyDescent="0.25">
      <c r="B19" s="31" t="s">
        <v>49</v>
      </c>
      <c r="C19" s="16" t="s">
        <v>4</v>
      </c>
      <c r="D19" s="16" t="s">
        <v>9</v>
      </c>
      <c r="E19" s="16" t="s">
        <v>259</v>
      </c>
      <c r="F19" s="16" t="s">
        <v>43</v>
      </c>
      <c r="G19" s="18">
        <v>600535</v>
      </c>
      <c r="H19" s="18">
        <v>0</v>
      </c>
      <c r="I19" s="6">
        <f t="shared" si="0"/>
        <v>600535</v>
      </c>
      <c r="J19" s="27"/>
      <c r="K19" s="18">
        <v>707210</v>
      </c>
      <c r="L19" s="18">
        <v>735498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</row>
    <row r="20" spans="2:36" s="5" customFormat="1" ht="42.75" customHeight="1" x14ac:dyDescent="0.25">
      <c r="B20" s="31" t="s">
        <v>210</v>
      </c>
      <c r="C20" s="16" t="s">
        <v>4</v>
      </c>
      <c r="D20" s="16" t="s">
        <v>211</v>
      </c>
      <c r="E20" s="16" t="s">
        <v>212</v>
      </c>
      <c r="F20" s="16"/>
      <c r="G20" s="18">
        <f>G21</f>
        <v>75000</v>
      </c>
      <c r="H20" s="18"/>
      <c r="I20" s="6"/>
      <c r="J20" s="27"/>
      <c r="K20" s="18">
        <f t="shared" ref="K20:L24" si="1">K21</f>
        <v>75000</v>
      </c>
      <c r="L20" s="18">
        <f t="shared" si="1"/>
        <v>75000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</row>
    <row r="21" spans="2:36" s="5" customFormat="1" ht="41.25" customHeight="1" x14ac:dyDescent="0.25">
      <c r="B21" s="31" t="s">
        <v>175</v>
      </c>
      <c r="C21" s="16" t="s">
        <v>4</v>
      </c>
      <c r="D21" s="16" t="s">
        <v>211</v>
      </c>
      <c r="E21" s="16" t="s">
        <v>213</v>
      </c>
      <c r="F21" s="16"/>
      <c r="G21" s="18">
        <f>G22</f>
        <v>75000</v>
      </c>
      <c r="H21" s="18"/>
      <c r="I21" s="6"/>
      <c r="J21" s="27"/>
      <c r="K21" s="18">
        <f t="shared" si="1"/>
        <v>75000</v>
      </c>
      <c r="L21" s="18">
        <f t="shared" si="1"/>
        <v>75000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2:36" s="5" customFormat="1" ht="134.25" customHeight="1" x14ac:dyDescent="0.25">
      <c r="B22" s="57" t="s">
        <v>168</v>
      </c>
      <c r="C22" s="16" t="s">
        <v>4</v>
      </c>
      <c r="D22" s="16" t="s">
        <v>211</v>
      </c>
      <c r="E22" s="16" t="s">
        <v>214</v>
      </c>
      <c r="F22" s="16"/>
      <c r="G22" s="18">
        <f>G23</f>
        <v>75000</v>
      </c>
      <c r="H22" s="18"/>
      <c r="I22" s="6"/>
      <c r="J22" s="27"/>
      <c r="K22" s="18">
        <f t="shared" si="1"/>
        <v>75000</v>
      </c>
      <c r="L22" s="18">
        <f t="shared" si="1"/>
        <v>75000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2:36" s="5" customFormat="1" ht="144" customHeight="1" x14ac:dyDescent="0.25">
      <c r="B23" s="57" t="s">
        <v>169</v>
      </c>
      <c r="C23" s="16" t="s">
        <v>4</v>
      </c>
      <c r="D23" s="16" t="s">
        <v>211</v>
      </c>
      <c r="E23" s="16" t="s">
        <v>215</v>
      </c>
      <c r="F23" s="16"/>
      <c r="G23" s="18">
        <f>G24</f>
        <v>75000</v>
      </c>
      <c r="H23" s="18"/>
      <c r="I23" s="6"/>
      <c r="J23" s="27"/>
      <c r="K23" s="18">
        <f t="shared" si="1"/>
        <v>75000</v>
      </c>
      <c r="L23" s="18">
        <f t="shared" si="1"/>
        <v>75000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2:36" s="5" customFormat="1" x14ac:dyDescent="0.25">
      <c r="B24" s="31" t="s">
        <v>170</v>
      </c>
      <c r="C24" s="16" t="s">
        <v>4</v>
      </c>
      <c r="D24" s="16" t="s">
        <v>211</v>
      </c>
      <c r="E24" s="16" t="s">
        <v>215</v>
      </c>
      <c r="F24" s="16" t="s">
        <v>171</v>
      </c>
      <c r="G24" s="18">
        <f>G25</f>
        <v>75000</v>
      </c>
      <c r="H24" s="18"/>
      <c r="I24" s="6"/>
      <c r="J24" s="27"/>
      <c r="K24" s="18">
        <f t="shared" si="1"/>
        <v>75000</v>
      </c>
      <c r="L24" s="18">
        <f t="shared" si="1"/>
        <v>75000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2:36" s="5" customFormat="1" ht="21" customHeight="1" x14ac:dyDescent="0.25">
      <c r="B25" s="31" t="s">
        <v>172</v>
      </c>
      <c r="C25" s="16" t="s">
        <v>4</v>
      </c>
      <c r="D25" s="16" t="s">
        <v>211</v>
      </c>
      <c r="E25" s="16" t="s">
        <v>215</v>
      </c>
      <c r="F25" s="16" t="s">
        <v>173</v>
      </c>
      <c r="G25" s="18">
        <v>75000</v>
      </c>
      <c r="H25" s="18"/>
      <c r="I25" s="6"/>
      <c r="J25" s="27"/>
      <c r="K25" s="18">
        <v>75000</v>
      </c>
      <c r="L25" s="18">
        <v>75000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2:36" s="5" customFormat="1" hidden="1" x14ac:dyDescent="0.25">
      <c r="B26" s="68" t="s">
        <v>239</v>
      </c>
      <c r="C26" s="16" t="s">
        <v>4</v>
      </c>
      <c r="D26" s="16" t="s">
        <v>233</v>
      </c>
      <c r="E26" s="71" t="s">
        <v>235</v>
      </c>
      <c r="F26" s="16"/>
      <c r="G26" s="18"/>
      <c r="H26" s="18"/>
      <c r="I26" s="6"/>
      <c r="J26" s="27"/>
      <c r="K26" s="18">
        <f t="shared" ref="K26:L29" si="2">K27</f>
        <v>0</v>
      </c>
      <c r="L26" s="18">
        <f t="shared" si="2"/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2:36" s="5" customFormat="1" ht="26.4" hidden="1" x14ac:dyDescent="0.25">
      <c r="B27" s="68" t="s">
        <v>240</v>
      </c>
      <c r="C27" s="16" t="s">
        <v>4</v>
      </c>
      <c r="D27" s="16" t="s">
        <v>234</v>
      </c>
      <c r="E27" s="71" t="s">
        <v>236</v>
      </c>
      <c r="F27" s="16"/>
      <c r="G27" s="18"/>
      <c r="H27" s="18"/>
      <c r="I27" s="6"/>
      <c r="J27" s="27"/>
      <c r="K27" s="18">
        <f t="shared" si="2"/>
        <v>0</v>
      </c>
      <c r="L27" s="18">
        <f t="shared" si="2"/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2:36" s="5" customFormat="1" ht="26.4" hidden="1" x14ac:dyDescent="0.25">
      <c r="B28" s="68" t="s">
        <v>241</v>
      </c>
      <c r="C28" s="16" t="s">
        <v>4</v>
      </c>
      <c r="D28" s="16" t="s">
        <v>233</v>
      </c>
      <c r="E28" s="71" t="s">
        <v>237</v>
      </c>
      <c r="F28" s="16"/>
      <c r="G28" s="18"/>
      <c r="H28" s="18"/>
      <c r="I28" s="6"/>
      <c r="J28" s="27"/>
      <c r="K28" s="18">
        <f t="shared" si="2"/>
        <v>0</v>
      </c>
      <c r="L28" s="18">
        <f t="shared" si="2"/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2:36" s="5" customFormat="1" hidden="1" x14ac:dyDescent="0.25">
      <c r="B29" s="68" t="s">
        <v>47</v>
      </c>
      <c r="C29" s="16" t="s">
        <v>4</v>
      </c>
      <c r="D29" s="16" t="s">
        <v>234</v>
      </c>
      <c r="E29" s="71" t="s">
        <v>237</v>
      </c>
      <c r="F29" s="16" t="s">
        <v>46</v>
      </c>
      <c r="G29" s="18"/>
      <c r="H29" s="18"/>
      <c r="I29" s="6"/>
      <c r="J29" s="27"/>
      <c r="K29" s="18">
        <f t="shared" si="2"/>
        <v>0</v>
      </c>
      <c r="L29" s="18">
        <f t="shared" si="2"/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2:36" s="5" customFormat="1" ht="0.75" customHeight="1" x14ac:dyDescent="0.25">
      <c r="B30" s="68" t="s">
        <v>242</v>
      </c>
      <c r="C30" s="16" t="s">
        <v>4</v>
      </c>
      <c r="D30" s="16" t="s">
        <v>234</v>
      </c>
      <c r="E30" s="71" t="s">
        <v>237</v>
      </c>
      <c r="F30" s="16" t="s">
        <v>238</v>
      </c>
      <c r="G30" s="18"/>
      <c r="H30" s="18"/>
      <c r="I30" s="6"/>
      <c r="J30" s="27"/>
      <c r="K30" s="18">
        <v>0</v>
      </c>
      <c r="L30" s="18">
        <v>0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2:36" s="5" customFormat="1" x14ac:dyDescent="0.25">
      <c r="B31" s="31" t="s">
        <v>11</v>
      </c>
      <c r="C31" s="16" t="s">
        <v>4</v>
      </c>
      <c r="D31" s="16" t="s">
        <v>12</v>
      </c>
      <c r="E31" s="16"/>
      <c r="F31" s="16"/>
      <c r="G31" s="18">
        <f t="shared" ref="G31:H34" si="3">G32</f>
        <v>20000</v>
      </c>
      <c r="H31" s="18">
        <f t="shared" si="3"/>
        <v>0</v>
      </c>
      <c r="I31" s="6">
        <f t="shared" si="0"/>
        <v>20000</v>
      </c>
      <c r="K31" s="18">
        <f t="shared" ref="K31:L34" si="4">K32</f>
        <v>20000</v>
      </c>
      <c r="L31" s="18">
        <f t="shared" si="4"/>
        <v>20000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2:36" s="5" customFormat="1" ht="26.25" customHeight="1" x14ac:dyDescent="0.25">
      <c r="B32" s="31" t="s">
        <v>176</v>
      </c>
      <c r="C32" s="16" t="s">
        <v>4</v>
      </c>
      <c r="D32" s="16" t="s">
        <v>12</v>
      </c>
      <c r="E32" s="16" t="s">
        <v>86</v>
      </c>
      <c r="F32" s="16"/>
      <c r="G32" s="18">
        <f t="shared" si="3"/>
        <v>20000</v>
      </c>
      <c r="H32" s="18">
        <f t="shared" si="3"/>
        <v>0</v>
      </c>
      <c r="I32" s="6">
        <f t="shared" si="0"/>
        <v>20000</v>
      </c>
      <c r="K32" s="18">
        <f t="shared" si="4"/>
        <v>20000</v>
      </c>
      <c r="L32" s="18">
        <f t="shared" si="4"/>
        <v>20000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2:36" s="5" customFormat="1" ht="24.75" customHeight="1" x14ac:dyDescent="0.25">
      <c r="B33" s="31" t="s">
        <v>177</v>
      </c>
      <c r="C33" s="16" t="s">
        <v>4</v>
      </c>
      <c r="D33" s="16" t="s">
        <v>12</v>
      </c>
      <c r="E33" s="16" t="s">
        <v>151</v>
      </c>
      <c r="F33" s="16"/>
      <c r="G33" s="18">
        <f t="shared" si="3"/>
        <v>20000</v>
      </c>
      <c r="H33" s="18">
        <f t="shared" si="3"/>
        <v>0</v>
      </c>
      <c r="I33" s="6">
        <f t="shared" si="0"/>
        <v>20000</v>
      </c>
      <c r="K33" s="18">
        <f t="shared" si="4"/>
        <v>20000</v>
      </c>
      <c r="L33" s="18">
        <f t="shared" si="4"/>
        <v>20000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2:36" s="5" customFormat="1" x14ac:dyDescent="0.25">
      <c r="B34" s="31" t="s">
        <v>47</v>
      </c>
      <c r="C34" s="16" t="s">
        <v>4</v>
      </c>
      <c r="D34" s="16" t="s">
        <v>12</v>
      </c>
      <c r="E34" s="16" t="s">
        <v>151</v>
      </c>
      <c r="F34" s="16" t="s">
        <v>46</v>
      </c>
      <c r="G34" s="18">
        <f t="shared" si="3"/>
        <v>20000</v>
      </c>
      <c r="H34" s="18">
        <f t="shared" si="3"/>
        <v>0</v>
      </c>
      <c r="I34" s="6">
        <f t="shared" si="0"/>
        <v>20000</v>
      </c>
      <c r="K34" s="18">
        <f t="shared" si="4"/>
        <v>20000</v>
      </c>
      <c r="L34" s="18">
        <f t="shared" si="4"/>
        <v>20000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2:36" s="5" customFormat="1" x14ac:dyDescent="0.25">
      <c r="B35" s="31" t="s">
        <v>53</v>
      </c>
      <c r="C35" s="16" t="s">
        <v>4</v>
      </c>
      <c r="D35" s="16" t="s">
        <v>12</v>
      </c>
      <c r="E35" s="16" t="s">
        <v>151</v>
      </c>
      <c r="F35" s="16" t="s">
        <v>54</v>
      </c>
      <c r="G35" s="18">
        <v>20000</v>
      </c>
      <c r="H35" s="18">
        <v>0</v>
      </c>
      <c r="I35" s="6">
        <f t="shared" si="0"/>
        <v>20000</v>
      </c>
      <c r="J35" s="27"/>
      <c r="K35" s="18">
        <v>20000</v>
      </c>
      <c r="L35" s="18">
        <v>20000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2:36" s="5" customFormat="1" x14ac:dyDescent="0.25">
      <c r="B36" s="31" t="s">
        <v>13</v>
      </c>
      <c r="C36" s="16" t="s">
        <v>4</v>
      </c>
      <c r="D36" s="16" t="s">
        <v>14</v>
      </c>
      <c r="E36" s="16"/>
      <c r="F36" s="16"/>
      <c r="G36" s="18">
        <f t="shared" ref="G36:H39" si="5">G37</f>
        <v>105000</v>
      </c>
      <c r="H36" s="18">
        <f t="shared" si="5"/>
        <v>0</v>
      </c>
      <c r="I36" s="6">
        <f t="shared" si="0"/>
        <v>105000</v>
      </c>
      <c r="K36" s="18">
        <f>K37+K42</f>
        <v>151000</v>
      </c>
      <c r="L36" s="18">
        <f>L37+L42</f>
        <v>151000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2:36" s="5" customFormat="1" ht="39.75" customHeight="1" x14ac:dyDescent="0.25">
      <c r="B37" s="31" t="s">
        <v>254</v>
      </c>
      <c r="C37" s="16" t="s">
        <v>4</v>
      </c>
      <c r="D37" s="16" t="s">
        <v>14</v>
      </c>
      <c r="E37" s="16" t="s">
        <v>256</v>
      </c>
      <c r="F37" s="16"/>
      <c r="G37" s="18">
        <f>G39+G44</f>
        <v>105000</v>
      </c>
      <c r="H37" s="18">
        <f>H39</f>
        <v>0</v>
      </c>
      <c r="I37" s="6">
        <f t="shared" si="0"/>
        <v>105000</v>
      </c>
      <c r="K37" s="18">
        <f t="shared" ref="K37:L40" si="6">K38</f>
        <v>150000</v>
      </c>
      <c r="L37" s="18">
        <f t="shared" si="6"/>
        <v>150000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2:36" s="5" customFormat="1" ht="27" customHeight="1" x14ac:dyDescent="0.25">
      <c r="B38" s="31" t="s">
        <v>255</v>
      </c>
      <c r="C38" s="16" t="s">
        <v>4</v>
      </c>
      <c r="D38" s="16" t="s">
        <v>14</v>
      </c>
      <c r="E38" s="16" t="s">
        <v>257</v>
      </c>
      <c r="F38" s="16"/>
      <c r="G38" s="18"/>
      <c r="H38" s="18"/>
      <c r="I38" s="6"/>
      <c r="K38" s="18">
        <f t="shared" si="6"/>
        <v>150000</v>
      </c>
      <c r="L38" s="18">
        <f t="shared" si="6"/>
        <v>150000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2:36" s="5" customFormat="1" ht="15" customHeight="1" x14ac:dyDescent="0.25">
      <c r="B39" s="31" t="s">
        <v>15</v>
      </c>
      <c r="C39" s="16" t="s">
        <v>4</v>
      </c>
      <c r="D39" s="16" t="s">
        <v>14</v>
      </c>
      <c r="E39" s="16" t="s">
        <v>260</v>
      </c>
      <c r="F39" s="16"/>
      <c r="G39" s="18">
        <f t="shared" si="5"/>
        <v>100000</v>
      </c>
      <c r="H39" s="18">
        <f t="shared" si="5"/>
        <v>0</v>
      </c>
      <c r="I39" s="6">
        <f t="shared" si="0"/>
        <v>100000</v>
      </c>
      <c r="K39" s="18">
        <f t="shared" si="6"/>
        <v>150000</v>
      </c>
      <c r="L39" s="18">
        <f t="shared" si="6"/>
        <v>150000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2:36" s="5" customFormat="1" ht="25.5" customHeight="1" x14ac:dyDescent="0.25">
      <c r="B40" s="31" t="s">
        <v>50</v>
      </c>
      <c r="C40" s="16" t="s">
        <v>4</v>
      </c>
      <c r="D40" s="16" t="s">
        <v>14</v>
      </c>
      <c r="E40" s="16" t="s">
        <v>260</v>
      </c>
      <c r="F40" s="16" t="s">
        <v>44</v>
      </c>
      <c r="G40" s="18">
        <f>G41</f>
        <v>100000</v>
      </c>
      <c r="H40" s="18">
        <f>H44+H41</f>
        <v>0</v>
      </c>
      <c r="I40" s="6">
        <f t="shared" si="0"/>
        <v>100000</v>
      </c>
      <c r="K40" s="18">
        <f t="shared" si="6"/>
        <v>150000</v>
      </c>
      <c r="L40" s="18">
        <f t="shared" si="6"/>
        <v>150000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2:36" s="5" customFormat="1" ht="36.75" customHeight="1" x14ac:dyDescent="0.25">
      <c r="B41" s="31" t="s">
        <v>51</v>
      </c>
      <c r="C41" s="16" t="s">
        <v>4</v>
      </c>
      <c r="D41" s="16" t="s">
        <v>14</v>
      </c>
      <c r="E41" s="16" t="s">
        <v>260</v>
      </c>
      <c r="F41" s="16" t="s">
        <v>45</v>
      </c>
      <c r="G41" s="18">
        <v>100000</v>
      </c>
      <c r="H41" s="18">
        <v>0</v>
      </c>
      <c r="I41" s="6">
        <f t="shared" si="0"/>
        <v>100000</v>
      </c>
      <c r="J41" s="27"/>
      <c r="K41" s="73">
        <v>150000</v>
      </c>
      <c r="L41" s="73">
        <v>150000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2:36" s="5" customFormat="1" ht="28.5" customHeight="1" x14ac:dyDescent="0.25">
      <c r="B42" s="31" t="s">
        <v>100</v>
      </c>
      <c r="C42" s="16" t="s">
        <v>4</v>
      </c>
      <c r="D42" s="16" t="s">
        <v>14</v>
      </c>
      <c r="E42" s="16" t="s">
        <v>143</v>
      </c>
      <c r="F42" s="16"/>
      <c r="G42" s="18">
        <f>G43</f>
        <v>5000</v>
      </c>
      <c r="H42" s="18">
        <v>0</v>
      </c>
      <c r="I42" s="6">
        <f t="shared" si="0"/>
        <v>5000</v>
      </c>
      <c r="J42" s="33"/>
      <c r="K42" s="18">
        <f>K43</f>
        <v>1000</v>
      </c>
      <c r="L42" s="18">
        <f>L43</f>
        <v>1000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2:36" s="5" customFormat="1" ht="27.75" customHeight="1" x14ac:dyDescent="0.25">
      <c r="B43" s="32" t="s">
        <v>50</v>
      </c>
      <c r="C43" s="16" t="s">
        <v>4</v>
      </c>
      <c r="D43" s="16" t="s">
        <v>14</v>
      </c>
      <c r="E43" s="16" t="s">
        <v>98</v>
      </c>
      <c r="F43" s="16" t="s">
        <v>44</v>
      </c>
      <c r="G43" s="18">
        <f>G44</f>
        <v>5000</v>
      </c>
      <c r="H43" s="18">
        <v>0</v>
      </c>
      <c r="I43" s="6">
        <f>G43+H43</f>
        <v>5000</v>
      </c>
      <c r="J43" s="33"/>
      <c r="K43" s="18">
        <f>K44</f>
        <v>1000</v>
      </c>
      <c r="L43" s="18">
        <f>L44</f>
        <v>1000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2:36" s="5" customFormat="1" ht="36.75" customHeight="1" x14ac:dyDescent="0.25">
      <c r="B44" s="32" t="s">
        <v>51</v>
      </c>
      <c r="C44" s="16" t="s">
        <v>4</v>
      </c>
      <c r="D44" s="16" t="s">
        <v>14</v>
      </c>
      <c r="E44" s="16" t="s">
        <v>98</v>
      </c>
      <c r="F44" s="16" t="s">
        <v>45</v>
      </c>
      <c r="G44" s="18">
        <v>5000</v>
      </c>
      <c r="H44" s="18">
        <v>0</v>
      </c>
      <c r="I44" s="6">
        <f t="shared" si="0"/>
        <v>5000</v>
      </c>
      <c r="J44" s="27"/>
      <c r="K44" s="18">
        <v>1000</v>
      </c>
      <c r="L44" s="18">
        <v>1000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2:36" s="5" customFormat="1" x14ac:dyDescent="0.25">
      <c r="B45" s="31" t="s">
        <v>16</v>
      </c>
      <c r="C45" s="16" t="s">
        <v>4</v>
      </c>
      <c r="D45" s="16" t="s">
        <v>17</v>
      </c>
      <c r="E45" s="16"/>
      <c r="F45" s="16"/>
      <c r="G45" s="22">
        <f>G46</f>
        <v>52164</v>
      </c>
      <c r="H45" s="18">
        <f>H46</f>
        <v>0</v>
      </c>
      <c r="I45" s="6">
        <f t="shared" si="0"/>
        <v>52164</v>
      </c>
      <c r="K45" s="22">
        <f t="shared" ref="K45:L49" si="7">K46</f>
        <v>65000</v>
      </c>
      <c r="L45" s="22">
        <f t="shared" si="7"/>
        <v>67300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2:36" s="5" customFormat="1" x14ac:dyDescent="0.25">
      <c r="B46" s="31" t="s">
        <v>18</v>
      </c>
      <c r="C46" s="16" t="s">
        <v>4</v>
      </c>
      <c r="D46" s="16" t="s">
        <v>19</v>
      </c>
      <c r="E46" s="16"/>
      <c r="F46" s="16"/>
      <c r="G46" s="18">
        <f t="shared" ref="G46:H49" si="8">G47</f>
        <v>52164</v>
      </c>
      <c r="H46" s="18">
        <f t="shared" si="8"/>
        <v>0</v>
      </c>
      <c r="I46" s="6">
        <f t="shared" si="0"/>
        <v>52164</v>
      </c>
      <c r="K46" s="18">
        <f t="shared" si="7"/>
        <v>65000</v>
      </c>
      <c r="L46" s="18">
        <f t="shared" si="7"/>
        <v>67300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2:36" s="5" customFormat="1" ht="26.4" x14ac:dyDescent="0.25">
      <c r="B47" s="30" t="s">
        <v>58</v>
      </c>
      <c r="C47" s="16" t="s">
        <v>4</v>
      </c>
      <c r="D47" s="21" t="s">
        <v>59</v>
      </c>
      <c r="E47" s="70" t="s">
        <v>96</v>
      </c>
      <c r="F47" s="16"/>
      <c r="G47" s="18">
        <f>G48</f>
        <v>52164</v>
      </c>
      <c r="H47" s="18">
        <f>H48</f>
        <v>0</v>
      </c>
      <c r="I47" s="6">
        <f t="shared" si="0"/>
        <v>52164</v>
      </c>
      <c r="K47" s="18">
        <f t="shared" si="7"/>
        <v>65000</v>
      </c>
      <c r="L47" s="18">
        <f t="shared" si="7"/>
        <v>67300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2:36" s="5" customFormat="1" ht="36" customHeight="1" x14ac:dyDescent="0.25">
      <c r="B48" s="37" t="s">
        <v>60</v>
      </c>
      <c r="C48" s="16" t="s">
        <v>4</v>
      </c>
      <c r="D48" s="21" t="s">
        <v>59</v>
      </c>
      <c r="E48" s="70" t="s">
        <v>97</v>
      </c>
      <c r="F48" s="16"/>
      <c r="G48" s="18">
        <f t="shared" si="8"/>
        <v>52164</v>
      </c>
      <c r="H48" s="18">
        <f t="shared" si="8"/>
        <v>0</v>
      </c>
      <c r="I48" s="6">
        <f t="shared" si="0"/>
        <v>52164</v>
      </c>
      <c r="K48" s="18">
        <f t="shared" si="7"/>
        <v>65000</v>
      </c>
      <c r="L48" s="18">
        <f t="shared" si="7"/>
        <v>67300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</row>
    <row r="49" spans="1:36" s="5" customFormat="1" ht="29.25" customHeight="1" x14ac:dyDescent="0.25">
      <c r="B49" s="31" t="s">
        <v>50</v>
      </c>
      <c r="C49" s="16" t="s">
        <v>4</v>
      </c>
      <c r="D49" s="16" t="s">
        <v>19</v>
      </c>
      <c r="E49" s="70" t="s">
        <v>97</v>
      </c>
      <c r="F49" s="16" t="s">
        <v>44</v>
      </c>
      <c r="G49" s="18">
        <f t="shared" si="8"/>
        <v>52164</v>
      </c>
      <c r="H49" s="18">
        <f t="shared" si="8"/>
        <v>0</v>
      </c>
      <c r="I49" s="6">
        <f t="shared" si="0"/>
        <v>52164</v>
      </c>
      <c r="K49" s="18">
        <f t="shared" si="7"/>
        <v>65000</v>
      </c>
      <c r="L49" s="18">
        <f t="shared" si="7"/>
        <v>67300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1:36" s="5" customFormat="1" ht="36.75" customHeight="1" x14ac:dyDescent="0.25">
      <c r="B50" s="31" t="s">
        <v>51</v>
      </c>
      <c r="C50" s="16" t="s">
        <v>4</v>
      </c>
      <c r="D50" s="16" t="s">
        <v>19</v>
      </c>
      <c r="E50" s="70" t="s">
        <v>97</v>
      </c>
      <c r="F50" s="16" t="s">
        <v>45</v>
      </c>
      <c r="G50" s="18">
        <v>52164</v>
      </c>
      <c r="H50" s="18"/>
      <c r="I50" s="6">
        <f t="shared" si="0"/>
        <v>52164</v>
      </c>
      <c r="J50" s="27"/>
      <c r="K50" s="18">
        <v>65000</v>
      </c>
      <c r="L50" s="18">
        <v>67300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1:36" s="12" customFormat="1" ht="32.25" customHeight="1" x14ac:dyDescent="0.25">
      <c r="B51" s="62" t="s">
        <v>70</v>
      </c>
      <c r="C51" s="63" t="s">
        <v>4</v>
      </c>
      <c r="D51" s="63" t="s">
        <v>71</v>
      </c>
      <c r="E51" s="63"/>
      <c r="F51" s="63"/>
      <c r="G51" s="22" t="e">
        <f>G52+G81+G58</f>
        <v>#REF!</v>
      </c>
      <c r="H51" s="18">
        <f>H52</f>
        <v>0</v>
      </c>
      <c r="I51" s="11">
        <f>I52</f>
        <v>0</v>
      </c>
      <c r="K51" s="22">
        <f>K58+K81</f>
        <v>937878</v>
      </c>
      <c r="L51" s="22">
        <f>L58+L81</f>
        <v>973633</v>
      </c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1:36" s="12" customFormat="1" ht="42.75" hidden="1" customHeight="1" x14ac:dyDescent="0.25">
      <c r="A52" s="33"/>
      <c r="B52" s="31" t="s">
        <v>72</v>
      </c>
      <c r="C52" s="16" t="s">
        <v>4</v>
      </c>
      <c r="D52" s="16" t="s">
        <v>73</v>
      </c>
      <c r="E52" s="16"/>
      <c r="F52" s="16"/>
      <c r="G52" s="18">
        <f>G54</f>
        <v>0</v>
      </c>
      <c r="H52" s="18">
        <f>H54</f>
        <v>0</v>
      </c>
      <c r="I52" s="11">
        <f>I54</f>
        <v>0</v>
      </c>
      <c r="K52" s="18">
        <f>K54</f>
        <v>0</v>
      </c>
      <c r="L52" s="18">
        <f>L54</f>
        <v>0</v>
      </c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:36" s="39" customFormat="1" ht="54.75" hidden="1" customHeight="1" x14ac:dyDescent="0.25">
      <c r="A53" s="33"/>
      <c r="B53" s="30" t="s">
        <v>178</v>
      </c>
      <c r="C53" s="16" t="s">
        <v>4</v>
      </c>
      <c r="D53" s="16" t="s">
        <v>73</v>
      </c>
      <c r="E53" s="16" t="s">
        <v>87</v>
      </c>
      <c r="F53" s="16"/>
      <c r="G53" s="18">
        <f>G54</f>
        <v>0</v>
      </c>
      <c r="H53" s="18">
        <f>H54+H56</f>
        <v>0</v>
      </c>
      <c r="I53" s="18">
        <f>G53+H53</f>
        <v>0</v>
      </c>
      <c r="J53" s="33"/>
      <c r="K53" s="18">
        <f>K54</f>
        <v>0</v>
      </c>
      <c r="L53" s="18">
        <f>L54</f>
        <v>0</v>
      </c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:36" s="39" customFormat="1" ht="54.75" hidden="1" customHeight="1" x14ac:dyDescent="0.25">
      <c r="A54" s="33"/>
      <c r="B54" s="30" t="s">
        <v>179</v>
      </c>
      <c r="C54" s="16" t="s">
        <v>4</v>
      </c>
      <c r="D54" s="16" t="s">
        <v>73</v>
      </c>
      <c r="E54" s="47" t="s">
        <v>104</v>
      </c>
      <c r="F54" s="16"/>
      <c r="G54" s="18">
        <f>G55</f>
        <v>0</v>
      </c>
      <c r="H54" s="18">
        <f>H55+H57</f>
        <v>0</v>
      </c>
      <c r="I54" s="18">
        <f>G54+H54</f>
        <v>0</v>
      </c>
      <c r="J54" s="33"/>
      <c r="K54" s="18">
        <f>K55</f>
        <v>0</v>
      </c>
      <c r="L54" s="18">
        <f>L55</f>
        <v>0</v>
      </c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36" s="39" customFormat="1" ht="39.6" hidden="1" x14ac:dyDescent="0.25">
      <c r="A55" s="33"/>
      <c r="B55" s="30" t="s">
        <v>180</v>
      </c>
      <c r="C55" s="16" t="s">
        <v>4</v>
      </c>
      <c r="D55" s="16" t="s">
        <v>73</v>
      </c>
      <c r="E55" s="16" t="s">
        <v>152</v>
      </c>
      <c r="F55" s="16"/>
      <c r="G55" s="18">
        <f t="shared" ref="G55:L56" si="9">G56</f>
        <v>0</v>
      </c>
      <c r="H55" s="18">
        <f t="shared" si="9"/>
        <v>0</v>
      </c>
      <c r="I55" s="18">
        <f t="shared" si="9"/>
        <v>0</v>
      </c>
      <c r="J55" s="33"/>
      <c r="K55" s="18">
        <f t="shared" si="9"/>
        <v>0</v>
      </c>
      <c r="L55" s="18">
        <f t="shared" si="9"/>
        <v>0</v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36" s="39" customFormat="1" ht="39.6" hidden="1" x14ac:dyDescent="0.25">
      <c r="A56" s="33"/>
      <c r="B56" s="37" t="s">
        <v>142</v>
      </c>
      <c r="C56" s="16" t="s">
        <v>4</v>
      </c>
      <c r="D56" s="16" t="s">
        <v>73</v>
      </c>
      <c r="E56" s="16" t="s">
        <v>152</v>
      </c>
      <c r="F56" s="21">
        <v>200</v>
      </c>
      <c r="G56" s="18">
        <f t="shared" si="9"/>
        <v>0</v>
      </c>
      <c r="H56" s="18">
        <f t="shared" si="9"/>
        <v>0</v>
      </c>
      <c r="I56" s="18">
        <f t="shared" si="9"/>
        <v>0</v>
      </c>
      <c r="J56" s="33"/>
      <c r="K56" s="18">
        <f t="shared" si="9"/>
        <v>0</v>
      </c>
      <c r="L56" s="18">
        <f t="shared" si="9"/>
        <v>0</v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36" s="39" customFormat="1" ht="39.6" hidden="1" x14ac:dyDescent="0.25">
      <c r="A57" s="33"/>
      <c r="B57" s="30" t="s">
        <v>51</v>
      </c>
      <c r="C57" s="16" t="s">
        <v>4</v>
      </c>
      <c r="D57" s="16" t="s">
        <v>73</v>
      </c>
      <c r="E57" s="16" t="s">
        <v>152</v>
      </c>
      <c r="F57" s="21" t="s">
        <v>45</v>
      </c>
      <c r="G57" s="18"/>
      <c r="H57" s="18"/>
      <c r="I57" s="26">
        <f>SUM(G57:H57)</f>
        <v>0</v>
      </c>
      <c r="J57" s="27"/>
      <c r="K57" s="18"/>
      <c r="L57" s="18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:36" s="12" customFormat="1" ht="57.75" customHeight="1" x14ac:dyDescent="0.25">
      <c r="A58" s="33"/>
      <c r="B58" s="62" t="s">
        <v>72</v>
      </c>
      <c r="C58" s="63" t="s">
        <v>4</v>
      </c>
      <c r="D58" s="63" t="s">
        <v>157</v>
      </c>
      <c r="E58" s="63"/>
      <c r="F58" s="63"/>
      <c r="G58" s="22">
        <f>G60</f>
        <v>754021</v>
      </c>
      <c r="H58" s="18">
        <f>H60</f>
        <v>0</v>
      </c>
      <c r="I58" s="11">
        <f>I60</f>
        <v>754021</v>
      </c>
      <c r="K58" s="22">
        <f>K59+K69+K75+K78</f>
        <v>936878</v>
      </c>
      <c r="L58" s="22">
        <f>L59+L69+L75+L78</f>
        <v>972633</v>
      </c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36" s="39" customFormat="1" ht="36.75" customHeight="1" x14ac:dyDescent="0.25">
      <c r="A59" s="33"/>
      <c r="B59" s="30" t="s">
        <v>178</v>
      </c>
      <c r="C59" s="16" t="s">
        <v>4</v>
      </c>
      <c r="D59" s="16" t="s">
        <v>157</v>
      </c>
      <c r="E59" s="16" t="s">
        <v>87</v>
      </c>
      <c r="F59" s="16"/>
      <c r="G59" s="18">
        <f>G60</f>
        <v>754021</v>
      </c>
      <c r="H59" s="18">
        <f>H60+H64</f>
        <v>0</v>
      </c>
      <c r="I59" s="18">
        <f>G59+H59</f>
        <v>754021</v>
      </c>
      <c r="J59" s="33"/>
      <c r="K59" s="18">
        <f>K60</f>
        <v>933878</v>
      </c>
      <c r="L59" s="18">
        <f>L60</f>
        <v>969633</v>
      </c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:36" s="39" customFormat="1" ht="40.5" customHeight="1" x14ac:dyDescent="0.25">
      <c r="A60" s="33"/>
      <c r="B60" s="30" t="s">
        <v>179</v>
      </c>
      <c r="C60" s="16" t="s">
        <v>4</v>
      </c>
      <c r="D60" s="16" t="s">
        <v>157</v>
      </c>
      <c r="E60" s="16" t="s">
        <v>104</v>
      </c>
      <c r="F60" s="16"/>
      <c r="G60" s="18">
        <f>G61</f>
        <v>754021</v>
      </c>
      <c r="H60" s="18">
        <f>H61+H65</f>
        <v>0</v>
      </c>
      <c r="I60" s="18">
        <f>G60+H60</f>
        <v>754021</v>
      </c>
      <c r="J60" s="33"/>
      <c r="K60" s="18">
        <f>K61</f>
        <v>933878</v>
      </c>
      <c r="L60" s="18">
        <f>L61</f>
        <v>969633</v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:36" s="39" customFormat="1" ht="38.25" customHeight="1" x14ac:dyDescent="0.25">
      <c r="A61" s="33"/>
      <c r="B61" s="30" t="s">
        <v>180</v>
      </c>
      <c r="C61" s="16" t="s">
        <v>4</v>
      </c>
      <c r="D61" s="16" t="s">
        <v>157</v>
      </c>
      <c r="E61" s="16" t="s">
        <v>158</v>
      </c>
      <c r="F61" s="16"/>
      <c r="G61" s="18">
        <f>G62+G64</f>
        <v>754021</v>
      </c>
      <c r="H61" s="18">
        <f>H64</f>
        <v>0</v>
      </c>
      <c r="I61" s="18">
        <f>I64</f>
        <v>40000</v>
      </c>
      <c r="J61" s="33"/>
      <c r="K61" s="18">
        <f>K62+K64</f>
        <v>933878</v>
      </c>
      <c r="L61" s="18">
        <f>L62+L64</f>
        <v>969633</v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:36" s="39" customFormat="1" ht="52.5" customHeight="1" x14ac:dyDescent="0.25">
      <c r="A62" s="33"/>
      <c r="B62" s="31" t="s">
        <v>182</v>
      </c>
      <c r="C62" s="16" t="s">
        <v>4</v>
      </c>
      <c r="D62" s="16" t="s">
        <v>157</v>
      </c>
      <c r="E62" s="16" t="s">
        <v>158</v>
      </c>
      <c r="F62" s="21">
        <v>100</v>
      </c>
      <c r="G62" s="18">
        <f t="shared" ref="G62:L64" si="10">G63</f>
        <v>714021</v>
      </c>
      <c r="H62" s="18">
        <f t="shared" si="10"/>
        <v>0</v>
      </c>
      <c r="I62" s="18">
        <f t="shared" si="10"/>
        <v>714021</v>
      </c>
      <c r="J62" s="33"/>
      <c r="K62" s="18">
        <f t="shared" si="10"/>
        <v>893878</v>
      </c>
      <c r="L62" s="18">
        <f t="shared" si="10"/>
        <v>929633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:36" s="39" customFormat="1" x14ac:dyDescent="0.25">
      <c r="A63" s="33"/>
      <c r="B63" s="31" t="s">
        <v>159</v>
      </c>
      <c r="C63" s="16" t="s">
        <v>4</v>
      </c>
      <c r="D63" s="16" t="s">
        <v>157</v>
      </c>
      <c r="E63" s="16" t="s">
        <v>158</v>
      </c>
      <c r="F63" s="21">
        <v>110</v>
      </c>
      <c r="G63" s="18">
        <f>548403+165618</f>
        <v>714021</v>
      </c>
      <c r="H63" s="18"/>
      <c r="I63" s="26">
        <f>SUM(G63:H63)</f>
        <v>714021</v>
      </c>
      <c r="K63" s="18">
        <v>893878</v>
      </c>
      <c r="L63" s="18">
        <v>929633</v>
      </c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:36" s="39" customFormat="1" ht="38.25" customHeight="1" x14ac:dyDescent="0.25">
      <c r="A64" s="33"/>
      <c r="B64" s="37" t="s">
        <v>160</v>
      </c>
      <c r="C64" s="16" t="s">
        <v>4</v>
      </c>
      <c r="D64" s="16" t="s">
        <v>157</v>
      </c>
      <c r="E64" s="16" t="s">
        <v>158</v>
      </c>
      <c r="F64" s="21">
        <v>200</v>
      </c>
      <c r="G64" s="18">
        <f t="shared" si="10"/>
        <v>40000</v>
      </c>
      <c r="H64" s="18">
        <f t="shared" si="10"/>
        <v>0</v>
      </c>
      <c r="I64" s="18">
        <f t="shared" si="10"/>
        <v>40000</v>
      </c>
      <c r="J64" s="33"/>
      <c r="K64" s="18">
        <f t="shared" si="10"/>
        <v>40000</v>
      </c>
      <c r="L64" s="18">
        <f t="shared" si="10"/>
        <v>40000</v>
      </c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1:36" s="39" customFormat="1" ht="39.75" customHeight="1" x14ac:dyDescent="0.25">
      <c r="A65" s="33"/>
      <c r="B65" s="30" t="s">
        <v>161</v>
      </c>
      <c r="C65" s="16" t="s">
        <v>4</v>
      </c>
      <c r="D65" s="16" t="s">
        <v>157</v>
      </c>
      <c r="E65" s="16" t="s">
        <v>158</v>
      </c>
      <c r="F65" s="21" t="s">
        <v>45</v>
      </c>
      <c r="G65" s="18">
        <v>40000</v>
      </c>
      <c r="H65" s="18"/>
      <c r="I65" s="26">
        <f>SUM(G65:H65)</f>
        <v>40000</v>
      </c>
      <c r="K65" s="73">
        <v>40000</v>
      </c>
      <c r="L65" s="73">
        <v>40000</v>
      </c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:36" s="12" customFormat="1" ht="39.6" hidden="1" x14ac:dyDescent="0.25">
      <c r="B66" s="30" t="s">
        <v>80</v>
      </c>
      <c r="C66" s="16" t="s">
        <v>4</v>
      </c>
      <c r="D66" s="16" t="s">
        <v>75</v>
      </c>
      <c r="E66" s="16" t="s">
        <v>105</v>
      </c>
      <c r="F66" s="16"/>
      <c r="G66" s="18">
        <f>G68</f>
        <v>0</v>
      </c>
      <c r="H66" s="18">
        <f>H68</f>
        <v>0</v>
      </c>
      <c r="I66" s="14">
        <f t="shared" ref="I66:I84" si="11">SUM(G66:H66)</f>
        <v>0</v>
      </c>
      <c r="K66" s="18">
        <f>K68</f>
        <v>0</v>
      </c>
      <c r="L66" s="18">
        <f>L68</f>
        <v>0</v>
      </c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</row>
    <row r="67" spans="1:36" s="12" customFormat="1" ht="26.4" hidden="1" x14ac:dyDescent="0.25">
      <c r="B67" s="37" t="s">
        <v>74</v>
      </c>
      <c r="C67" s="16" t="s">
        <v>4</v>
      </c>
      <c r="D67" s="16" t="s">
        <v>75</v>
      </c>
      <c r="E67" s="16" t="s">
        <v>105</v>
      </c>
      <c r="F67" s="21">
        <v>200</v>
      </c>
      <c r="G67" s="18">
        <f>G68</f>
        <v>0</v>
      </c>
      <c r="H67" s="18">
        <v>0</v>
      </c>
      <c r="I67" s="14">
        <f>SUM(G67:H67)</f>
        <v>0</v>
      </c>
      <c r="J67" s="33"/>
      <c r="K67" s="18">
        <f>K68</f>
        <v>0</v>
      </c>
      <c r="L67" s="18">
        <f>L68</f>
        <v>0</v>
      </c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  <row r="68" spans="1:36" s="12" customFormat="1" ht="39.6" hidden="1" x14ac:dyDescent="0.25">
      <c r="B68" s="30" t="s">
        <v>51</v>
      </c>
      <c r="C68" s="16" t="s">
        <v>4</v>
      </c>
      <c r="D68" s="16" t="s">
        <v>75</v>
      </c>
      <c r="E68" s="16" t="s">
        <v>105</v>
      </c>
      <c r="F68" s="21">
        <v>240</v>
      </c>
      <c r="G68" s="18"/>
      <c r="H68" s="18">
        <v>0</v>
      </c>
      <c r="I68" s="14">
        <f t="shared" si="11"/>
        <v>0</v>
      </c>
      <c r="J68" s="27"/>
      <c r="K68" s="18"/>
      <c r="L68" s="18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1:36" s="12" customFormat="1" ht="26.4" x14ac:dyDescent="0.25">
      <c r="B69" s="30" t="s">
        <v>111</v>
      </c>
      <c r="C69" s="16" t="s">
        <v>4</v>
      </c>
      <c r="D69" s="16" t="s">
        <v>157</v>
      </c>
      <c r="E69" s="15" t="s">
        <v>106</v>
      </c>
      <c r="F69" s="16"/>
      <c r="G69" s="18">
        <f>G71</f>
        <v>10000</v>
      </c>
      <c r="H69" s="18">
        <f>H71</f>
        <v>0</v>
      </c>
      <c r="I69" s="14">
        <f t="shared" si="11"/>
        <v>10000</v>
      </c>
      <c r="K69" s="18">
        <f>K71</f>
        <v>1000</v>
      </c>
      <c r="L69" s="18">
        <f>L71</f>
        <v>1000</v>
      </c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1:36" s="12" customFormat="1" ht="75" customHeight="1" x14ac:dyDescent="0.25">
      <c r="B70" s="37" t="s">
        <v>136</v>
      </c>
      <c r="C70" s="16" t="s">
        <v>4</v>
      </c>
      <c r="D70" s="16" t="s">
        <v>157</v>
      </c>
      <c r="E70" s="15" t="s">
        <v>106</v>
      </c>
      <c r="F70" s="21">
        <v>200</v>
      </c>
      <c r="G70" s="18">
        <f>G71</f>
        <v>10000</v>
      </c>
      <c r="H70" s="18">
        <v>0</v>
      </c>
      <c r="I70" s="14">
        <f>SUM(G70:H70)</f>
        <v>10000</v>
      </c>
      <c r="J70" s="33"/>
      <c r="K70" s="18">
        <f>K71</f>
        <v>1000</v>
      </c>
      <c r="L70" s="18">
        <f>L71</f>
        <v>1000</v>
      </c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1:36" s="12" customFormat="1" ht="39.75" customHeight="1" x14ac:dyDescent="0.25">
      <c r="B71" s="30" t="s">
        <v>51</v>
      </c>
      <c r="C71" s="16" t="s">
        <v>4</v>
      </c>
      <c r="D71" s="16" t="s">
        <v>157</v>
      </c>
      <c r="E71" s="15" t="s">
        <v>106</v>
      </c>
      <c r="F71" s="21">
        <v>240</v>
      </c>
      <c r="G71" s="18">
        <v>10000</v>
      </c>
      <c r="H71" s="18">
        <v>0</v>
      </c>
      <c r="I71" s="14">
        <f t="shared" si="11"/>
        <v>10000</v>
      </c>
      <c r="J71" s="27"/>
      <c r="K71" s="18">
        <v>1000</v>
      </c>
      <c r="L71" s="18">
        <v>1000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1:36" s="12" customFormat="1" hidden="1" x14ac:dyDescent="0.25">
      <c r="B72" s="30" t="s">
        <v>112</v>
      </c>
      <c r="C72" s="16" t="s">
        <v>4</v>
      </c>
      <c r="D72" s="16" t="s">
        <v>75</v>
      </c>
      <c r="E72" s="15" t="s">
        <v>107</v>
      </c>
      <c r="F72" s="16"/>
      <c r="G72" s="18">
        <f>G74</f>
        <v>0</v>
      </c>
      <c r="H72" s="18">
        <f>H74</f>
        <v>0</v>
      </c>
      <c r="I72" s="14">
        <f t="shared" si="11"/>
        <v>0</v>
      </c>
      <c r="K72" s="18">
        <f>K74</f>
        <v>0</v>
      </c>
      <c r="L72" s="18">
        <f>L74</f>
        <v>0</v>
      </c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1:36" s="12" customFormat="1" ht="66" hidden="1" x14ac:dyDescent="0.25">
      <c r="B73" s="37" t="s">
        <v>137</v>
      </c>
      <c r="C73" s="16" t="s">
        <v>4</v>
      </c>
      <c r="D73" s="16" t="s">
        <v>75</v>
      </c>
      <c r="E73" s="15" t="s">
        <v>107</v>
      </c>
      <c r="F73" s="21">
        <v>200</v>
      </c>
      <c r="G73" s="18">
        <f>G74</f>
        <v>0</v>
      </c>
      <c r="H73" s="18">
        <v>0</v>
      </c>
      <c r="I73" s="14">
        <f>SUM(G73:H73)</f>
        <v>0</v>
      </c>
      <c r="J73" s="33"/>
      <c r="K73" s="18">
        <f>K74</f>
        <v>0</v>
      </c>
      <c r="L73" s="18">
        <f>L74</f>
        <v>0</v>
      </c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1:36" s="12" customFormat="1" ht="39.6" hidden="1" x14ac:dyDescent="0.25">
      <c r="B74" s="30" t="s">
        <v>51</v>
      </c>
      <c r="C74" s="16" t="s">
        <v>4</v>
      </c>
      <c r="D74" s="16" t="s">
        <v>75</v>
      </c>
      <c r="E74" s="15" t="s">
        <v>107</v>
      </c>
      <c r="F74" s="21">
        <v>240</v>
      </c>
      <c r="G74" s="18"/>
      <c r="H74" s="18">
        <v>0</v>
      </c>
      <c r="I74" s="14">
        <f t="shared" si="11"/>
        <v>0</v>
      </c>
      <c r="J74" s="27"/>
      <c r="K74" s="18"/>
      <c r="L74" s="18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1:36" s="12" customFormat="1" ht="26.4" x14ac:dyDescent="0.25">
      <c r="B75" s="30" t="s">
        <v>113</v>
      </c>
      <c r="C75" s="16" t="s">
        <v>4</v>
      </c>
      <c r="D75" s="16" t="s">
        <v>157</v>
      </c>
      <c r="E75" s="15" t="s">
        <v>108</v>
      </c>
      <c r="F75" s="16"/>
      <c r="G75" s="18">
        <f>G77</f>
        <v>15000</v>
      </c>
      <c r="H75" s="18">
        <f>H77</f>
        <v>0</v>
      </c>
      <c r="I75" s="14">
        <f t="shared" si="11"/>
        <v>15000</v>
      </c>
      <c r="K75" s="18">
        <f>K77</f>
        <v>1000</v>
      </c>
      <c r="L75" s="18">
        <f>L77</f>
        <v>1000</v>
      </c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</row>
    <row r="76" spans="1:36" s="12" customFormat="1" ht="49.5" customHeight="1" x14ac:dyDescent="0.25">
      <c r="B76" s="37" t="s">
        <v>138</v>
      </c>
      <c r="C76" s="16" t="s">
        <v>4</v>
      </c>
      <c r="D76" s="16" t="s">
        <v>157</v>
      </c>
      <c r="E76" s="15" t="s">
        <v>108</v>
      </c>
      <c r="F76" s="21">
        <v>200</v>
      </c>
      <c r="G76" s="18">
        <f>G77</f>
        <v>15000</v>
      </c>
      <c r="H76" s="18">
        <v>0</v>
      </c>
      <c r="I76" s="14">
        <f>SUM(G76:H76)</f>
        <v>15000</v>
      </c>
      <c r="J76" s="33"/>
      <c r="K76" s="18">
        <f>K77</f>
        <v>1000</v>
      </c>
      <c r="L76" s="18">
        <f>L77</f>
        <v>1000</v>
      </c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7" spans="1:36" s="12" customFormat="1" ht="39.6" x14ac:dyDescent="0.25">
      <c r="B77" s="30" t="s">
        <v>51</v>
      </c>
      <c r="C77" s="16" t="s">
        <v>4</v>
      </c>
      <c r="D77" s="16" t="s">
        <v>157</v>
      </c>
      <c r="E77" s="15" t="s">
        <v>108</v>
      </c>
      <c r="F77" s="21">
        <v>240</v>
      </c>
      <c r="G77" s="18">
        <v>15000</v>
      </c>
      <c r="H77" s="18">
        <v>0</v>
      </c>
      <c r="I77" s="14">
        <f t="shared" si="11"/>
        <v>15000</v>
      </c>
      <c r="J77" s="27"/>
      <c r="K77" s="18">
        <v>1000</v>
      </c>
      <c r="L77" s="18">
        <v>1000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</row>
    <row r="78" spans="1:36" s="12" customFormat="1" ht="23.25" customHeight="1" x14ac:dyDescent="0.25">
      <c r="B78" s="30" t="s">
        <v>115</v>
      </c>
      <c r="C78" s="16" t="s">
        <v>4</v>
      </c>
      <c r="D78" s="16" t="s">
        <v>157</v>
      </c>
      <c r="E78" s="15" t="s">
        <v>109</v>
      </c>
      <c r="F78" s="16"/>
      <c r="G78" s="18">
        <f>G80</f>
        <v>1000</v>
      </c>
      <c r="H78" s="18">
        <f>H80</f>
        <v>0</v>
      </c>
      <c r="I78" s="14">
        <f t="shared" si="11"/>
        <v>1000</v>
      </c>
      <c r="K78" s="18">
        <f>K80</f>
        <v>1000</v>
      </c>
      <c r="L78" s="18">
        <f>L80</f>
        <v>1000</v>
      </c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</row>
    <row r="79" spans="1:36" s="12" customFormat="1" ht="79.2" x14ac:dyDescent="0.25">
      <c r="B79" s="37" t="s">
        <v>141</v>
      </c>
      <c r="C79" s="16" t="s">
        <v>4</v>
      </c>
      <c r="D79" s="16" t="s">
        <v>157</v>
      </c>
      <c r="E79" s="15" t="s">
        <v>109</v>
      </c>
      <c r="F79" s="21">
        <v>200</v>
      </c>
      <c r="G79" s="18">
        <f>G80</f>
        <v>1000</v>
      </c>
      <c r="H79" s="18">
        <v>0</v>
      </c>
      <c r="I79" s="14">
        <f>SUM(G79:H79)</f>
        <v>1000</v>
      </c>
      <c r="J79" s="33"/>
      <c r="K79" s="18">
        <f>K80</f>
        <v>1000</v>
      </c>
      <c r="L79" s="18">
        <f>L80</f>
        <v>1000</v>
      </c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</row>
    <row r="80" spans="1:36" s="12" customFormat="1" ht="38.25" customHeight="1" x14ac:dyDescent="0.25">
      <c r="B80" s="30" t="s">
        <v>51</v>
      </c>
      <c r="C80" s="16" t="s">
        <v>4</v>
      </c>
      <c r="D80" s="16" t="s">
        <v>157</v>
      </c>
      <c r="E80" s="15" t="s">
        <v>109</v>
      </c>
      <c r="F80" s="21">
        <v>240</v>
      </c>
      <c r="G80" s="18">
        <v>1000</v>
      </c>
      <c r="H80" s="18">
        <v>0</v>
      </c>
      <c r="I80" s="14">
        <f t="shared" si="11"/>
        <v>1000</v>
      </c>
      <c r="J80" s="27"/>
      <c r="K80" s="18">
        <v>1000</v>
      </c>
      <c r="L80" s="18">
        <v>1000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1:36" s="12" customFormat="1" ht="39.6" x14ac:dyDescent="0.25">
      <c r="A81" s="33"/>
      <c r="B81" s="62" t="s">
        <v>181</v>
      </c>
      <c r="C81" s="63" t="s">
        <v>4</v>
      </c>
      <c r="D81" s="63" t="s">
        <v>75</v>
      </c>
      <c r="E81" s="63"/>
      <c r="F81" s="63"/>
      <c r="G81" s="22" t="e">
        <f>#REF!</f>
        <v>#REF!</v>
      </c>
      <c r="H81" s="18" t="e">
        <f>#REF!</f>
        <v>#REF!</v>
      </c>
      <c r="I81" s="14" t="e">
        <f>SUM(G81:H81)</f>
        <v>#REF!</v>
      </c>
      <c r="K81" s="22">
        <f>K82</f>
        <v>1000</v>
      </c>
      <c r="L81" s="22">
        <f>L82</f>
        <v>1000</v>
      </c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</row>
    <row r="82" spans="1:36" s="12" customFormat="1" ht="26.4" x14ac:dyDescent="0.25">
      <c r="B82" s="30" t="s">
        <v>114</v>
      </c>
      <c r="C82" s="16" t="s">
        <v>4</v>
      </c>
      <c r="D82" s="16" t="s">
        <v>75</v>
      </c>
      <c r="E82" s="15" t="s">
        <v>110</v>
      </c>
      <c r="F82" s="16"/>
      <c r="G82" s="18">
        <f>G84</f>
        <v>30000</v>
      </c>
      <c r="H82" s="18">
        <f>H84</f>
        <v>0</v>
      </c>
      <c r="I82" s="14">
        <f t="shared" si="11"/>
        <v>30000</v>
      </c>
      <c r="K82" s="18">
        <f>K84</f>
        <v>1000</v>
      </c>
      <c r="L82" s="18">
        <f>L84</f>
        <v>1000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</row>
    <row r="83" spans="1:36" s="12" customFormat="1" ht="63" customHeight="1" x14ac:dyDescent="0.25">
      <c r="B83" s="37" t="s">
        <v>139</v>
      </c>
      <c r="C83" s="16" t="s">
        <v>4</v>
      </c>
      <c r="D83" s="16" t="s">
        <v>75</v>
      </c>
      <c r="E83" s="15" t="s">
        <v>110</v>
      </c>
      <c r="F83" s="21">
        <v>200</v>
      </c>
      <c r="G83" s="18">
        <f>G84</f>
        <v>30000</v>
      </c>
      <c r="H83" s="18">
        <v>0</v>
      </c>
      <c r="I83" s="14">
        <f>SUM(G83:H83)</f>
        <v>30000</v>
      </c>
      <c r="J83" s="33"/>
      <c r="K83" s="18">
        <f>K84</f>
        <v>1000</v>
      </c>
      <c r="L83" s="18">
        <f>L84</f>
        <v>1000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</row>
    <row r="84" spans="1:36" s="12" customFormat="1" ht="39.6" x14ac:dyDescent="0.25">
      <c r="B84" s="30" t="s">
        <v>51</v>
      </c>
      <c r="C84" s="16" t="s">
        <v>4</v>
      </c>
      <c r="D84" s="16" t="s">
        <v>75</v>
      </c>
      <c r="E84" s="15" t="s">
        <v>110</v>
      </c>
      <c r="F84" s="21">
        <v>240</v>
      </c>
      <c r="G84" s="18">
        <v>30000</v>
      </c>
      <c r="H84" s="18">
        <v>0</v>
      </c>
      <c r="I84" s="14">
        <f t="shared" si="11"/>
        <v>30000</v>
      </c>
      <c r="J84" s="27"/>
      <c r="K84" s="18">
        <v>1000</v>
      </c>
      <c r="L84" s="18">
        <v>1000</v>
      </c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</row>
    <row r="85" spans="1:36" s="5" customFormat="1" x14ac:dyDescent="0.25">
      <c r="B85" s="62" t="s">
        <v>20</v>
      </c>
      <c r="C85" s="63" t="s">
        <v>4</v>
      </c>
      <c r="D85" s="63" t="s">
        <v>21</v>
      </c>
      <c r="E85" s="63"/>
      <c r="F85" s="63"/>
      <c r="G85" s="22">
        <f>G93+G86</f>
        <v>979814.46</v>
      </c>
      <c r="H85" s="18" t="e">
        <f>H93+H86</f>
        <v>#REF!</v>
      </c>
      <c r="I85" s="6" t="e">
        <f>G85+H85</f>
        <v>#REF!</v>
      </c>
      <c r="K85" s="22">
        <f>K93+K86+K94</f>
        <v>1007773.32</v>
      </c>
      <c r="L85" s="22">
        <f>L93+L86+L94</f>
        <v>998972.53</v>
      </c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</row>
    <row r="86" spans="1:36" s="5" customFormat="1" x14ac:dyDescent="0.25">
      <c r="B86" s="31" t="s">
        <v>68</v>
      </c>
      <c r="C86" s="16" t="s">
        <v>4</v>
      </c>
      <c r="D86" s="16" t="s">
        <v>69</v>
      </c>
      <c r="E86" s="16"/>
      <c r="F86" s="16"/>
      <c r="G86" s="18">
        <f t="shared" ref="G86:L87" si="12">G87</f>
        <v>529814.46</v>
      </c>
      <c r="H86" s="18" t="e">
        <f t="shared" si="12"/>
        <v>#REF!</v>
      </c>
      <c r="I86" s="6" t="e">
        <f t="shared" si="12"/>
        <v>#REF!</v>
      </c>
      <c r="K86" s="18">
        <f t="shared" si="12"/>
        <v>807773.32</v>
      </c>
      <c r="L86" s="18">
        <f t="shared" si="12"/>
        <v>798972.53</v>
      </c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</row>
    <row r="87" spans="1:36" s="5" customFormat="1" ht="39" customHeight="1" x14ac:dyDescent="0.25">
      <c r="B87" s="31" t="s">
        <v>183</v>
      </c>
      <c r="C87" s="16" t="s">
        <v>4</v>
      </c>
      <c r="D87" s="16" t="s">
        <v>69</v>
      </c>
      <c r="E87" s="16" t="s">
        <v>88</v>
      </c>
      <c r="F87" s="16"/>
      <c r="G87" s="18">
        <f t="shared" si="12"/>
        <v>529814.46</v>
      </c>
      <c r="H87" s="18" t="e">
        <f t="shared" si="12"/>
        <v>#REF!</v>
      </c>
      <c r="I87" s="6" t="e">
        <f t="shared" si="12"/>
        <v>#REF!</v>
      </c>
      <c r="K87" s="18">
        <f t="shared" si="12"/>
        <v>807773.32</v>
      </c>
      <c r="L87" s="18">
        <f t="shared" si="12"/>
        <v>798972.53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</row>
    <row r="88" spans="1:36" s="5" customFormat="1" ht="36.75" customHeight="1" x14ac:dyDescent="0.25">
      <c r="B88" s="31" t="s">
        <v>252</v>
      </c>
      <c r="C88" s="16" t="s">
        <v>4</v>
      </c>
      <c r="D88" s="16" t="s">
        <v>69</v>
      </c>
      <c r="E88" s="16" t="s">
        <v>89</v>
      </c>
      <c r="F88" s="16"/>
      <c r="G88" s="18">
        <f>G89</f>
        <v>529814.46</v>
      </c>
      <c r="H88" s="18" t="e">
        <f>H90</f>
        <v>#REF!</v>
      </c>
      <c r="I88" s="6" t="e">
        <f>I90+I93</f>
        <v>#REF!</v>
      </c>
      <c r="K88" s="18">
        <f t="shared" ref="K88:L91" si="13">K89</f>
        <v>807773.32</v>
      </c>
      <c r="L88" s="18">
        <f t="shared" si="13"/>
        <v>798972.53</v>
      </c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</row>
    <row r="89" spans="1:36" s="5" customFormat="1" ht="37.5" customHeight="1" x14ac:dyDescent="0.25">
      <c r="B89" s="37" t="s">
        <v>253</v>
      </c>
      <c r="C89" s="16" t="s">
        <v>4</v>
      </c>
      <c r="D89" s="16" t="s">
        <v>69</v>
      </c>
      <c r="E89" s="16" t="s">
        <v>116</v>
      </c>
      <c r="F89" s="16"/>
      <c r="G89" s="18">
        <f>G90</f>
        <v>529814.46</v>
      </c>
      <c r="H89" s="18" t="e">
        <f>H91</f>
        <v>#REF!</v>
      </c>
      <c r="I89" s="6" t="e">
        <f>I91+I97</f>
        <v>#REF!</v>
      </c>
      <c r="K89" s="18">
        <f t="shared" si="13"/>
        <v>807773.32</v>
      </c>
      <c r="L89" s="18">
        <f t="shared" si="13"/>
        <v>798972.53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</row>
    <row r="90" spans="1:36" s="5" customFormat="1" ht="66.75" customHeight="1" x14ac:dyDescent="0.25">
      <c r="B90" s="31" t="s">
        <v>184</v>
      </c>
      <c r="C90" s="16" t="s">
        <v>4</v>
      </c>
      <c r="D90" s="16" t="s">
        <v>69</v>
      </c>
      <c r="E90" s="16" t="s">
        <v>90</v>
      </c>
      <c r="F90" s="16"/>
      <c r="G90" s="18">
        <f>G91</f>
        <v>529814.46</v>
      </c>
      <c r="H90" s="18" t="e">
        <f>H91</f>
        <v>#REF!</v>
      </c>
      <c r="I90" s="6" t="e">
        <f>I91</f>
        <v>#REF!</v>
      </c>
      <c r="K90" s="18">
        <f t="shared" si="13"/>
        <v>807773.32</v>
      </c>
      <c r="L90" s="18">
        <f t="shared" si="13"/>
        <v>798972.53</v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</row>
    <row r="91" spans="1:36" s="5" customFormat="1" ht="26.4" x14ac:dyDescent="0.25">
      <c r="B91" s="30" t="s">
        <v>140</v>
      </c>
      <c r="C91" s="16" t="s">
        <v>4</v>
      </c>
      <c r="D91" s="16" t="s">
        <v>69</v>
      </c>
      <c r="E91" s="16" t="s">
        <v>90</v>
      </c>
      <c r="F91" s="16" t="s">
        <v>44</v>
      </c>
      <c r="G91" s="18">
        <f>G92</f>
        <v>529814.46</v>
      </c>
      <c r="H91" s="18" t="e">
        <f>#REF!</f>
        <v>#REF!</v>
      </c>
      <c r="I91" s="6" t="e">
        <f>#REF!</f>
        <v>#REF!</v>
      </c>
      <c r="K91" s="18">
        <f t="shared" si="13"/>
        <v>807773.32</v>
      </c>
      <c r="L91" s="18">
        <f t="shared" si="13"/>
        <v>798972.53</v>
      </c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</row>
    <row r="92" spans="1:36" s="5" customFormat="1" ht="39.6" x14ac:dyDescent="0.25">
      <c r="B92" s="30" t="s">
        <v>51</v>
      </c>
      <c r="C92" s="16" t="s">
        <v>4</v>
      </c>
      <c r="D92" s="16" t="s">
        <v>69</v>
      </c>
      <c r="E92" s="16" t="s">
        <v>90</v>
      </c>
      <c r="F92" s="16" t="s">
        <v>45</v>
      </c>
      <c r="G92" s="18">
        <v>529814.46</v>
      </c>
      <c r="H92" s="18">
        <v>0</v>
      </c>
      <c r="I92" s="7">
        <f>SUM(G92:H92)</f>
        <v>529814.46</v>
      </c>
      <c r="J92" s="27"/>
      <c r="K92" s="18">
        <v>807773.32</v>
      </c>
      <c r="L92" s="18">
        <v>798972.53</v>
      </c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</row>
    <row r="93" spans="1:36" s="5" customFormat="1" x14ac:dyDescent="0.25">
      <c r="B93" s="31" t="s">
        <v>22</v>
      </c>
      <c r="C93" s="16" t="s">
        <v>4</v>
      </c>
      <c r="D93" s="16" t="s">
        <v>23</v>
      </c>
      <c r="E93" s="16"/>
      <c r="F93" s="16"/>
      <c r="G93" s="18">
        <f>G97+G102</f>
        <v>450000</v>
      </c>
      <c r="H93" s="18" t="e">
        <f>H97+#REF!</f>
        <v>#REF!</v>
      </c>
      <c r="I93" s="6" t="e">
        <f t="shared" ref="I93:I105" si="14">G93+H93</f>
        <v>#REF!</v>
      </c>
      <c r="K93" s="18">
        <f>K97+K102</f>
        <v>200000</v>
      </c>
      <c r="L93" s="18">
        <f>L97+L102</f>
        <v>200000</v>
      </c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</row>
    <row r="94" spans="1:36" s="5" customFormat="1" ht="39.75" hidden="1" customHeight="1" x14ac:dyDescent="0.25">
      <c r="B94" s="31" t="s">
        <v>249</v>
      </c>
      <c r="C94" s="16" t="s">
        <v>4</v>
      </c>
      <c r="D94" s="16" t="s">
        <v>23</v>
      </c>
      <c r="E94" s="16" t="s">
        <v>250</v>
      </c>
      <c r="F94" s="16" t="s">
        <v>216</v>
      </c>
      <c r="G94" s="18"/>
      <c r="H94" s="18"/>
      <c r="I94" s="6"/>
      <c r="K94" s="18">
        <f>K95</f>
        <v>0</v>
      </c>
      <c r="L94" s="18">
        <f>L95</f>
        <v>0</v>
      </c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</row>
    <row r="95" spans="1:36" s="5" customFormat="1" ht="26.4" hidden="1" x14ac:dyDescent="0.25">
      <c r="B95" s="31" t="s">
        <v>220</v>
      </c>
      <c r="C95" s="16" t="s">
        <v>4</v>
      </c>
      <c r="D95" s="16" t="s">
        <v>23</v>
      </c>
      <c r="E95" s="16" t="s">
        <v>250</v>
      </c>
      <c r="F95" s="16" t="s">
        <v>44</v>
      </c>
      <c r="G95" s="18"/>
      <c r="H95" s="18"/>
      <c r="I95" s="6"/>
      <c r="K95" s="18">
        <f>K96</f>
        <v>0</v>
      </c>
      <c r="L95" s="18">
        <f>L96</f>
        <v>0</v>
      </c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</row>
    <row r="96" spans="1:36" s="5" customFormat="1" ht="29.25" hidden="1" customHeight="1" x14ac:dyDescent="0.25">
      <c r="B96" s="31" t="s">
        <v>251</v>
      </c>
      <c r="C96" s="16" t="s">
        <v>4</v>
      </c>
      <c r="D96" s="16" t="s">
        <v>23</v>
      </c>
      <c r="E96" s="16" t="s">
        <v>250</v>
      </c>
      <c r="F96" s="16" t="s">
        <v>45</v>
      </c>
      <c r="G96" s="18"/>
      <c r="H96" s="18"/>
      <c r="I96" s="6"/>
      <c r="K96" s="18">
        <v>0</v>
      </c>
      <c r="L96" s="18">
        <v>0</v>
      </c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</row>
    <row r="97" spans="2:36" s="5" customFormat="1" ht="29.25" customHeight="1" x14ac:dyDescent="0.25">
      <c r="B97" s="30" t="s">
        <v>185</v>
      </c>
      <c r="C97" s="16" t="s">
        <v>4</v>
      </c>
      <c r="D97" s="16" t="s">
        <v>23</v>
      </c>
      <c r="E97" s="16" t="s">
        <v>91</v>
      </c>
      <c r="F97" s="16"/>
      <c r="G97" s="18">
        <f t="shared" ref="G97:H99" si="15">G98</f>
        <v>100000</v>
      </c>
      <c r="H97" s="18">
        <f t="shared" si="15"/>
        <v>0</v>
      </c>
      <c r="I97" s="6">
        <f t="shared" si="14"/>
        <v>100000</v>
      </c>
      <c r="K97" s="18">
        <f t="shared" ref="K97:L99" si="16">K98</f>
        <v>200000</v>
      </c>
      <c r="L97" s="18">
        <f t="shared" si="16"/>
        <v>200000</v>
      </c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</row>
    <row r="98" spans="2:36" s="5" customFormat="1" ht="288" customHeight="1" x14ac:dyDescent="0.25">
      <c r="B98" s="31" t="s">
        <v>117</v>
      </c>
      <c r="C98" s="16" t="s">
        <v>4</v>
      </c>
      <c r="D98" s="16" t="s">
        <v>23</v>
      </c>
      <c r="E98" s="16" t="s">
        <v>99</v>
      </c>
      <c r="F98" s="16"/>
      <c r="G98" s="18">
        <f t="shared" si="15"/>
        <v>100000</v>
      </c>
      <c r="H98" s="18">
        <f t="shared" si="15"/>
        <v>0</v>
      </c>
      <c r="I98" s="6">
        <f t="shared" si="14"/>
        <v>100000</v>
      </c>
      <c r="K98" s="18">
        <f t="shared" si="16"/>
        <v>200000</v>
      </c>
      <c r="L98" s="18">
        <f t="shared" si="16"/>
        <v>200000</v>
      </c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</row>
    <row r="99" spans="2:36" s="5" customFormat="1" ht="27" customHeight="1" x14ac:dyDescent="0.25">
      <c r="B99" s="37" t="s">
        <v>50</v>
      </c>
      <c r="C99" s="16" t="s">
        <v>4</v>
      </c>
      <c r="D99" s="16" t="s">
        <v>23</v>
      </c>
      <c r="E99" s="16" t="s">
        <v>99</v>
      </c>
      <c r="F99" s="16" t="s">
        <v>44</v>
      </c>
      <c r="G99" s="18">
        <f t="shared" si="15"/>
        <v>100000</v>
      </c>
      <c r="H99" s="18">
        <f t="shared" si="15"/>
        <v>0</v>
      </c>
      <c r="I99" s="6">
        <f t="shared" si="14"/>
        <v>100000</v>
      </c>
      <c r="K99" s="18">
        <f t="shared" si="16"/>
        <v>200000</v>
      </c>
      <c r="L99" s="18">
        <f t="shared" si="16"/>
        <v>200000</v>
      </c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</row>
    <row r="100" spans="2:36" s="5" customFormat="1" ht="37.5" customHeight="1" x14ac:dyDescent="0.25">
      <c r="B100" s="30" t="s">
        <v>51</v>
      </c>
      <c r="C100" s="16" t="s">
        <v>4</v>
      </c>
      <c r="D100" s="16" t="s">
        <v>23</v>
      </c>
      <c r="E100" s="16" t="s">
        <v>99</v>
      </c>
      <c r="F100" s="16" t="s">
        <v>45</v>
      </c>
      <c r="G100" s="18">
        <v>100000</v>
      </c>
      <c r="H100" s="18">
        <v>0</v>
      </c>
      <c r="I100" s="6">
        <f t="shared" si="14"/>
        <v>100000</v>
      </c>
      <c r="J100" s="27"/>
      <c r="K100" s="18">
        <v>200000</v>
      </c>
      <c r="L100" s="18">
        <v>200000</v>
      </c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</row>
    <row r="101" spans="2:36" s="5" customFormat="1" ht="37.5" hidden="1" customHeight="1" x14ac:dyDescent="0.25">
      <c r="B101" s="68" t="s">
        <v>229</v>
      </c>
      <c r="C101" s="16" t="s">
        <v>4</v>
      </c>
      <c r="D101" s="16" t="s">
        <v>23</v>
      </c>
      <c r="E101" s="69" t="s">
        <v>232</v>
      </c>
      <c r="F101" s="16"/>
      <c r="G101" s="18">
        <f>G102</f>
        <v>350000</v>
      </c>
      <c r="H101" s="18"/>
      <c r="I101" s="6"/>
      <c r="J101" s="27"/>
      <c r="K101" s="18">
        <f t="shared" ref="K101:L103" si="17">K102</f>
        <v>0</v>
      </c>
      <c r="L101" s="18">
        <f t="shared" si="17"/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</row>
    <row r="102" spans="2:36" s="5" customFormat="1" ht="15.75" hidden="1" customHeight="1" x14ac:dyDescent="0.25">
      <c r="B102" s="68" t="s">
        <v>230</v>
      </c>
      <c r="C102" s="16" t="s">
        <v>4</v>
      </c>
      <c r="D102" s="16" t="s">
        <v>23</v>
      </c>
      <c r="E102" s="69" t="s">
        <v>231</v>
      </c>
      <c r="F102" s="16"/>
      <c r="G102" s="18">
        <f>G103</f>
        <v>350000</v>
      </c>
      <c r="H102" s="18"/>
      <c r="I102" s="6"/>
      <c r="J102" s="27"/>
      <c r="K102" s="18">
        <f t="shared" si="17"/>
        <v>0</v>
      </c>
      <c r="L102" s="18">
        <f t="shared" si="17"/>
        <v>0</v>
      </c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</row>
    <row r="103" spans="2:36" s="5" customFormat="1" ht="26.4" hidden="1" x14ac:dyDescent="0.25">
      <c r="B103" s="68" t="s">
        <v>220</v>
      </c>
      <c r="C103" s="16" t="s">
        <v>4</v>
      </c>
      <c r="D103" s="16" t="s">
        <v>23</v>
      </c>
      <c r="E103" s="69" t="s">
        <v>231</v>
      </c>
      <c r="F103" s="16" t="s">
        <v>44</v>
      </c>
      <c r="G103" s="18">
        <f>G104</f>
        <v>350000</v>
      </c>
      <c r="H103" s="18"/>
      <c r="I103" s="6"/>
      <c r="J103" s="27"/>
      <c r="K103" s="18">
        <f t="shared" si="17"/>
        <v>0</v>
      </c>
      <c r="L103" s="18">
        <f t="shared" si="17"/>
        <v>0</v>
      </c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</row>
    <row r="104" spans="2:36" s="5" customFormat="1" ht="39.6" hidden="1" x14ac:dyDescent="0.25">
      <c r="B104" s="68" t="s">
        <v>51</v>
      </c>
      <c r="C104" s="16" t="s">
        <v>4</v>
      </c>
      <c r="D104" s="16" t="s">
        <v>23</v>
      </c>
      <c r="E104" s="69" t="s">
        <v>231</v>
      </c>
      <c r="F104" s="16" t="s">
        <v>45</v>
      </c>
      <c r="G104" s="18">
        <v>350000</v>
      </c>
      <c r="H104" s="18"/>
      <c r="I104" s="6"/>
      <c r="J104" s="27"/>
      <c r="K104" s="18">
        <v>0</v>
      </c>
      <c r="L104" s="18">
        <v>0</v>
      </c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</row>
    <row r="105" spans="2:36" s="5" customFormat="1" x14ac:dyDescent="0.25">
      <c r="B105" s="62" t="s">
        <v>24</v>
      </c>
      <c r="C105" s="63" t="s">
        <v>4</v>
      </c>
      <c r="D105" s="63" t="s">
        <v>25</v>
      </c>
      <c r="E105" s="63"/>
      <c r="F105" s="63"/>
      <c r="G105" s="22">
        <f>G106+G118+G132</f>
        <v>3047242</v>
      </c>
      <c r="H105" s="18" t="e">
        <f>H106+H118+H132</f>
        <v>#REF!</v>
      </c>
      <c r="I105" s="6" t="e">
        <f t="shared" si="14"/>
        <v>#REF!</v>
      </c>
      <c r="K105" s="22">
        <f>K106+K118+K132</f>
        <v>2794377.05</v>
      </c>
      <c r="L105" s="22">
        <f>L106+L118+L132</f>
        <v>2486403.0499999998</v>
      </c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</row>
    <row r="106" spans="2:36" s="12" customFormat="1" x14ac:dyDescent="0.25">
      <c r="B106" s="62" t="s">
        <v>76</v>
      </c>
      <c r="C106" s="63" t="s">
        <v>4</v>
      </c>
      <c r="D106" s="63" t="s">
        <v>77</v>
      </c>
      <c r="E106" s="63"/>
      <c r="F106" s="63"/>
      <c r="G106" s="22">
        <f>G113+G108</f>
        <v>16000</v>
      </c>
      <c r="H106" s="18">
        <f>H113</f>
        <v>0</v>
      </c>
      <c r="I106" s="11">
        <f>I113</f>
        <v>4000</v>
      </c>
      <c r="K106" s="22">
        <f>K113+K108</f>
        <v>19000</v>
      </c>
      <c r="L106" s="22">
        <f>L113+L108</f>
        <v>19000</v>
      </c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</row>
    <row r="107" spans="2:36" s="12" customFormat="1" ht="48.75" customHeight="1" x14ac:dyDescent="0.25">
      <c r="B107" s="31" t="s">
        <v>193</v>
      </c>
      <c r="C107" s="16" t="s">
        <v>4</v>
      </c>
      <c r="D107" s="16" t="s">
        <v>77</v>
      </c>
      <c r="E107" s="16" t="s">
        <v>92</v>
      </c>
      <c r="F107" s="16"/>
      <c r="G107" s="18">
        <f>G108</f>
        <v>12000</v>
      </c>
      <c r="H107" s="18"/>
      <c r="I107" s="11"/>
      <c r="K107" s="18">
        <f t="shared" ref="K107:L111" si="18">K108</f>
        <v>15000</v>
      </c>
      <c r="L107" s="18">
        <f t="shared" si="18"/>
        <v>15000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</row>
    <row r="108" spans="2:36" s="12" customFormat="1" ht="26.4" x14ac:dyDescent="0.25">
      <c r="B108" s="31" t="s">
        <v>118</v>
      </c>
      <c r="C108" s="16" t="s">
        <v>4</v>
      </c>
      <c r="D108" s="16" t="s">
        <v>77</v>
      </c>
      <c r="E108" s="41" t="s">
        <v>121</v>
      </c>
      <c r="F108" s="16"/>
      <c r="G108" s="18">
        <f>G109</f>
        <v>12000</v>
      </c>
      <c r="H108" s="18">
        <f t="shared" ref="H108:I116" si="19">H109</f>
        <v>0</v>
      </c>
      <c r="I108" s="11">
        <f t="shared" si="19"/>
        <v>4000</v>
      </c>
      <c r="K108" s="18">
        <f t="shared" si="18"/>
        <v>15000</v>
      </c>
      <c r="L108" s="18">
        <f t="shared" si="18"/>
        <v>15000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</row>
    <row r="109" spans="2:36" s="12" customFormat="1" ht="27.75" customHeight="1" x14ac:dyDescent="0.25">
      <c r="B109" s="31" t="s">
        <v>119</v>
      </c>
      <c r="C109" s="16" t="s">
        <v>4</v>
      </c>
      <c r="D109" s="16" t="s">
        <v>77</v>
      </c>
      <c r="E109" s="41" t="s">
        <v>135</v>
      </c>
      <c r="F109" s="16"/>
      <c r="G109" s="18">
        <f>G110</f>
        <v>12000</v>
      </c>
      <c r="H109" s="18">
        <f t="shared" si="19"/>
        <v>0</v>
      </c>
      <c r="I109" s="11">
        <f t="shared" si="19"/>
        <v>4000</v>
      </c>
      <c r="K109" s="18">
        <f t="shared" si="18"/>
        <v>15000</v>
      </c>
      <c r="L109" s="18">
        <f t="shared" si="18"/>
        <v>15000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</row>
    <row r="110" spans="2:36" s="12" customFormat="1" ht="26.4" x14ac:dyDescent="0.25">
      <c r="B110" s="31" t="s">
        <v>120</v>
      </c>
      <c r="C110" s="16" t="s">
        <v>4</v>
      </c>
      <c r="D110" s="16" t="s">
        <v>77</v>
      </c>
      <c r="E110" s="41" t="s">
        <v>122</v>
      </c>
      <c r="F110" s="16"/>
      <c r="G110" s="18">
        <f>G111</f>
        <v>12000</v>
      </c>
      <c r="H110" s="18">
        <f t="shared" si="19"/>
        <v>0</v>
      </c>
      <c r="I110" s="11">
        <f t="shared" si="19"/>
        <v>4000</v>
      </c>
      <c r="K110" s="18">
        <f t="shared" si="18"/>
        <v>15000</v>
      </c>
      <c r="L110" s="18">
        <f t="shared" si="18"/>
        <v>15000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</row>
    <row r="111" spans="2:36" s="12" customFormat="1" ht="26.4" x14ac:dyDescent="0.25">
      <c r="B111" s="31" t="s">
        <v>50</v>
      </c>
      <c r="C111" s="16" t="s">
        <v>4</v>
      </c>
      <c r="D111" s="16" t="s">
        <v>77</v>
      </c>
      <c r="E111" s="41" t="s">
        <v>122</v>
      </c>
      <c r="F111" s="16" t="s">
        <v>44</v>
      </c>
      <c r="G111" s="18">
        <f>G112</f>
        <v>12000</v>
      </c>
      <c r="H111" s="18">
        <f t="shared" si="19"/>
        <v>0</v>
      </c>
      <c r="I111" s="11">
        <f t="shared" si="19"/>
        <v>4000</v>
      </c>
      <c r="K111" s="18">
        <f t="shared" si="18"/>
        <v>15000</v>
      </c>
      <c r="L111" s="18">
        <f t="shared" si="18"/>
        <v>15000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</row>
    <row r="112" spans="2:36" s="12" customFormat="1" ht="37.5" customHeight="1" x14ac:dyDescent="0.25">
      <c r="B112" s="30" t="s">
        <v>51</v>
      </c>
      <c r="C112" s="16" t="s">
        <v>4</v>
      </c>
      <c r="D112" s="16" t="s">
        <v>77</v>
      </c>
      <c r="E112" s="41" t="s">
        <v>122</v>
      </c>
      <c r="F112" s="16" t="s">
        <v>45</v>
      </c>
      <c r="G112" s="18">
        <v>12000</v>
      </c>
      <c r="H112" s="18">
        <f t="shared" si="19"/>
        <v>0</v>
      </c>
      <c r="I112" s="11">
        <f t="shared" si="19"/>
        <v>4000</v>
      </c>
      <c r="K112" s="73">
        <v>15000</v>
      </c>
      <c r="L112" s="73">
        <v>15000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</row>
    <row r="113" spans="2:36" s="12" customFormat="1" ht="48" customHeight="1" x14ac:dyDescent="0.25">
      <c r="B113" s="31" t="s">
        <v>193</v>
      </c>
      <c r="C113" s="16" t="s">
        <v>4</v>
      </c>
      <c r="D113" s="16" t="s">
        <v>77</v>
      </c>
      <c r="E113" s="16" t="s">
        <v>92</v>
      </c>
      <c r="F113" s="16"/>
      <c r="G113" s="18">
        <f t="shared" ref="G113:I114" si="20">G115</f>
        <v>4000</v>
      </c>
      <c r="H113" s="18">
        <f t="shared" si="20"/>
        <v>0</v>
      </c>
      <c r="I113" s="11">
        <f t="shared" si="20"/>
        <v>4000</v>
      </c>
      <c r="K113" s="18">
        <f>K115</f>
        <v>4000</v>
      </c>
      <c r="L113" s="18">
        <f>L115</f>
        <v>4000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</row>
    <row r="114" spans="2:36" s="12" customFormat="1" ht="39.6" x14ac:dyDescent="0.25">
      <c r="B114" s="31" t="s">
        <v>194</v>
      </c>
      <c r="C114" s="16" t="s">
        <v>4</v>
      </c>
      <c r="D114" s="16" t="s">
        <v>77</v>
      </c>
      <c r="E114" s="16" t="s">
        <v>123</v>
      </c>
      <c r="F114" s="16"/>
      <c r="G114" s="18">
        <f t="shared" si="20"/>
        <v>4000</v>
      </c>
      <c r="H114" s="18">
        <f t="shared" si="20"/>
        <v>0</v>
      </c>
      <c r="I114" s="11">
        <f t="shared" si="20"/>
        <v>4000</v>
      </c>
      <c r="K114" s="18">
        <f>K116</f>
        <v>4000</v>
      </c>
      <c r="L114" s="18">
        <f>L116</f>
        <v>4000</v>
      </c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</row>
    <row r="115" spans="2:36" s="12" customFormat="1" ht="39.6" x14ac:dyDescent="0.25">
      <c r="B115" s="31" t="s">
        <v>81</v>
      </c>
      <c r="C115" s="16" t="s">
        <v>4</v>
      </c>
      <c r="D115" s="16" t="s">
        <v>77</v>
      </c>
      <c r="E115" s="16" t="s">
        <v>124</v>
      </c>
      <c r="F115" s="16"/>
      <c r="G115" s="18">
        <f>G116</f>
        <v>4000</v>
      </c>
      <c r="H115" s="18">
        <f t="shared" si="19"/>
        <v>0</v>
      </c>
      <c r="I115" s="11">
        <f t="shared" si="19"/>
        <v>4000</v>
      </c>
      <c r="K115" s="18">
        <f>K116</f>
        <v>4000</v>
      </c>
      <c r="L115" s="18">
        <f>L116</f>
        <v>4000</v>
      </c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</row>
    <row r="116" spans="2:36" s="12" customFormat="1" ht="26.4" x14ac:dyDescent="0.25">
      <c r="B116" s="30" t="s">
        <v>50</v>
      </c>
      <c r="C116" s="16" t="s">
        <v>4</v>
      </c>
      <c r="D116" s="16" t="s">
        <v>77</v>
      </c>
      <c r="E116" s="16" t="s">
        <v>124</v>
      </c>
      <c r="F116" s="16" t="s">
        <v>44</v>
      </c>
      <c r="G116" s="18">
        <f>G117</f>
        <v>4000</v>
      </c>
      <c r="H116" s="18">
        <f t="shared" si="19"/>
        <v>0</v>
      </c>
      <c r="I116" s="11">
        <f t="shared" si="19"/>
        <v>4000</v>
      </c>
      <c r="K116" s="18">
        <f>K117</f>
        <v>4000</v>
      </c>
      <c r="L116" s="18">
        <f>L117</f>
        <v>4000</v>
      </c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</row>
    <row r="117" spans="2:36" s="12" customFormat="1" ht="76.5" customHeight="1" x14ac:dyDescent="0.25">
      <c r="B117" s="30" t="s">
        <v>101</v>
      </c>
      <c r="C117" s="16" t="s">
        <v>27</v>
      </c>
      <c r="D117" s="16" t="s">
        <v>77</v>
      </c>
      <c r="E117" s="16" t="s">
        <v>124</v>
      </c>
      <c r="F117" s="16" t="s">
        <v>45</v>
      </c>
      <c r="G117" s="18">
        <v>4000</v>
      </c>
      <c r="H117" s="18">
        <v>0</v>
      </c>
      <c r="I117" s="14">
        <f>SUM(G117:H117)</f>
        <v>4000</v>
      </c>
      <c r="J117" s="27"/>
      <c r="K117" s="18">
        <v>4000</v>
      </c>
      <c r="L117" s="18">
        <v>4000</v>
      </c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</row>
    <row r="118" spans="2:36" s="12" customFormat="1" ht="15" customHeight="1" x14ac:dyDescent="0.25">
      <c r="B118" s="62" t="s">
        <v>78</v>
      </c>
      <c r="C118" s="63" t="s">
        <v>4</v>
      </c>
      <c r="D118" s="63" t="s">
        <v>79</v>
      </c>
      <c r="E118" s="63"/>
      <c r="F118" s="63"/>
      <c r="G118" s="22">
        <f>G119+G122+G127</f>
        <v>690000</v>
      </c>
      <c r="H118" s="18">
        <f t="shared" ref="G118:H120" si="21">H119</f>
        <v>0</v>
      </c>
      <c r="I118" s="11">
        <f>G118+H118</f>
        <v>690000</v>
      </c>
      <c r="K118" s="22">
        <f>K119+K122+K127</f>
        <v>690000</v>
      </c>
      <c r="L118" s="22">
        <f>L119+L122+L127</f>
        <v>690000</v>
      </c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</row>
    <row r="119" spans="2:36" s="13" customFormat="1" ht="64.5" customHeight="1" x14ac:dyDescent="0.25">
      <c r="B119" s="32" t="s">
        <v>126</v>
      </c>
      <c r="C119" s="16" t="s">
        <v>4</v>
      </c>
      <c r="D119" s="16" t="s">
        <v>79</v>
      </c>
      <c r="E119" s="16" t="s">
        <v>125</v>
      </c>
      <c r="F119" s="16"/>
      <c r="G119" s="18">
        <f t="shared" si="21"/>
        <v>690000</v>
      </c>
      <c r="H119" s="18">
        <f t="shared" si="21"/>
        <v>0</v>
      </c>
      <c r="I119" s="11">
        <f>I120</f>
        <v>690000</v>
      </c>
      <c r="K119" s="18">
        <f>K120</f>
        <v>690000</v>
      </c>
      <c r="L119" s="18">
        <f>L120</f>
        <v>690000</v>
      </c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</row>
    <row r="120" spans="2:36" s="13" customFormat="1" ht="26.4" x14ac:dyDescent="0.25">
      <c r="B120" s="32" t="s">
        <v>50</v>
      </c>
      <c r="C120" s="16" t="s">
        <v>4</v>
      </c>
      <c r="D120" s="16" t="s">
        <v>79</v>
      </c>
      <c r="E120" s="16" t="s">
        <v>125</v>
      </c>
      <c r="F120" s="16" t="s">
        <v>44</v>
      </c>
      <c r="G120" s="18">
        <f t="shared" si="21"/>
        <v>690000</v>
      </c>
      <c r="H120" s="18">
        <f t="shared" si="21"/>
        <v>0</v>
      </c>
      <c r="I120" s="11">
        <f>I121</f>
        <v>690000</v>
      </c>
      <c r="K120" s="18">
        <f>K121</f>
        <v>690000</v>
      </c>
      <c r="L120" s="18">
        <f>L121</f>
        <v>690000</v>
      </c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</row>
    <row r="121" spans="2:36" s="13" customFormat="1" ht="39.6" x14ac:dyDescent="0.25">
      <c r="B121" s="32" t="s">
        <v>51</v>
      </c>
      <c r="C121" s="16" t="s">
        <v>4</v>
      </c>
      <c r="D121" s="16" t="s">
        <v>79</v>
      </c>
      <c r="E121" s="16" t="s">
        <v>125</v>
      </c>
      <c r="F121" s="16" t="s">
        <v>45</v>
      </c>
      <c r="G121" s="18">
        <v>690000</v>
      </c>
      <c r="H121" s="18">
        <v>0</v>
      </c>
      <c r="I121" s="14">
        <f>SUM(G121:H121)</f>
        <v>690000</v>
      </c>
      <c r="J121" s="28"/>
      <c r="K121" s="18">
        <v>690000</v>
      </c>
      <c r="L121" s="18">
        <v>690000</v>
      </c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</row>
    <row r="122" spans="2:36" s="13" customFormat="1" hidden="1" x14ac:dyDescent="0.25">
      <c r="B122" s="32" t="s">
        <v>203</v>
      </c>
      <c r="C122" s="16" t="s">
        <v>4</v>
      </c>
      <c r="D122" s="16" t="s">
        <v>206</v>
      </c>
      <c r="E122" s="16" t="s">
        <v>207</v>
      </c>
      <c r="F122" s="16"/>
      <c r="G122" s="18">
        <f>G123</f>
        <v>0</v>
      </c>
      <c r="H122" s="18"/>
      <c r="I122" s="14"/>
      <c r="J122" s="28"/>
      <c r="K122" s="18">
        <f t="shared" ref="K122:L125" si="22">K123</f>
        <v>0</v>
      </c>
      <c r="L122" s="18">
        <f t="shared" si="22"/>
        <v>0</v>
      </c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</row>
    <row r="123" spans="2:36" s="13" customFormat="1" ht="52.8" hidden="1" x14ac:dyDescent="0.25">
      <c r="B123" s="32" t="s">
        <v>204</v>
      </c>
      <c r="C123" s="16" t="s">
        <v>4</v>
      </c>
      <c r="D123" s="16" t="s">
        <v>79</v>
      </c>
      <c r="E123" s="16" t="s">
        <v>208</v>
      </c>
      <c r="F123" s="16"/>
      <c r="G123" s="18">
        <f>G124</f>
        <v>0</v>
      </c>
      <c r="H123" s="18"/>
      <c r="I123" s="14"/>
      <c r="J123" s="28"/>
      <c r="K123" s="18">
        <f t="shared" si="22"/>
        <v>0</v>
      </c>
      <c r="L123" s="18">
        <f t="shared" si="22"/>
        <v>0</v>
      </c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</row>
    <row r="124" spans="2:36" s="13" customFormat="1" ht="39.6" hidden="1" x14ac:dyDescent="0.25">
      <c r="B124" s="32" t="s">
        <v>205</v>
      </c>
      <c r="C124" s="16" t="s">
        <v>4</v>
      </c>
      <c r="D124" s="16" t="s">
        <v>79</v>
      </c>
      <c r="E124" s="16" t="s">
        <v>209</v>
      </c>
      <c r="F124" s="16"/>
      <c r="G124" s="18">
        <f>G125</f>
        <v>0</v>
      </c>
      <c r="H124" s="18"/>
      <c r="I124" s="14"/>
      <c r="J124" s="28"/>
      <c r="K124" s="18">
        <f t="shared" si="22"/>
        <v>0</v>
      </c>
      <c r="L124" s="18">
        <f t="shared" si="22"/>
        <v>0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2:36" s="13" customFormat="1" ht="26.4" hidden="1" x14ac:dyDescent="0.25">
      <c r="B125" s="30" t="s">
        <v>50</v>
      </c>
      <c r="C125" s="16" t="s">
        <v>4</v>
      </c>
      <c r="D125" s="16" t="s">
        <v>79</v>
      </c>
      <c r="E125" s="16" t="s">
        <v>209</v>
      </c>
      <c r="F125" s="16" t="s">
        <v>44</v>
      </c>
      <c r="G125" s="18">
        <f>G126</f>
        <v>0</v>
      </c>
      <c r="H125" s="18"/>
      <c r="I125" s="14"/>
      <c r="J125" s="28"/>
      <c r="K125" s="18">
        <f t="shared" si="22"/>
        <v>0</v>
      </c>
      <c r="L125" s="18">
        <f t="shared" si="22"/>
        <v>0</v>
      </c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</row>
    <row r="126" spans="2:36" s="13" customFormat="1" ht="39.6" hidden="1" x14ac:dyDescent="0.25">
      <c r="B126" s="30" t="s">
        <v>51</v>
      </c>
      <c r="C126" s="16" t="s">
        <v>4</v>
      </c>
      <c r="D126" s="16" t="s">
        <v>79</v>
      </c>
      <c r="E126" s="16" t="s">
        <v>209</v>
      </c>
      <c r="F126" s="16" t="s">
        <v>45</v>
      </c>
      <c r="G126" s="18"/>
      <c r="H126" s="18"/>
      <c r="I126" s="14"/>
      <c r="J126" s="28"/>
      <c r="K126" s="18"/>
      <c r="L126" s="18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</row>
    <row r="127" spans="2:36" s="13" customFormat="1" ht="39.6" hidden="1" x14ac:dyDescent="0.25">
      <c r="B127" s="60" t="s">
        <v>217</v>
      </c>
      <c r="C127" s="16" t="s">
        <v>4</v>
      </c>
      <c r="D127" s="16" t="s">
        <v>79</v>
      </c>
      <c r="E127" s="61" t="s">
        <v>221</v>
      </c>
      <c r="F127" s="61"/>
      <c r="G127" s="18">
        <f>G128</f>
        <v>0</v>
      </c>
      <c r="H127" s="18"/>
      <c r="I127" s="14"/>
      <c r="J127" s="28"/>
      <c r="K127" s="18">
        <f t="shared" ref="K127:L130" si="23">K128</f>
        <v>0</v>
      </c>
      <c r="L127" s="18">
        <f t="shared" si="23"/>
        <v>0</v>
      </c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spans="2:36" s="13" customFormat="1" ht="26.4" hidden="1" x14ac:dyDescent="0.25">
      <c r="B128" s="60" t="s">
        <v>218</v>
      </c>
      <c r="C128" s="16" t="s">
        <v>4</v>
      </c>
      <c r="D128" s="16" t="s">
        <v>79</v>
      </c>
      <c r="E128" s="61" t="s">
        <v>222</v>
      </c>
      <c r="F128" s="61"/>
      <c r="G128" s="18">
        <f>G129</f>
        <v>0</v>
      </c>
      <c r="H128" s="18"/>
      <c r="I128" s="14"/>
      <c r="J128" s="28"/>
      <c r="K128" s="18">
        <f t="shared" si="23"/>
        <v>0</v>
      </c>
      <c r="L128" s="18">
        <f t="shared" si="23"/>
        <v>0</v>
      </c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</row>
    <row r="129" spans="2:36" s="13" customFormat="1" ht="26.4" hidden="1" x14ac:dyDescent="0.25">
      <c r="B129" s="60" t="s">
        <v>219</v>
      </c>
      <c r="C129" s="16" t="s">
        <v>4</v>
      </c>
      <c r="D129" s="16" t="s">
        <v>79</v>
      </c>
      <c r="E129" s="61" t="s">
        <v>223</v>
      </c>
      <c r="F129" s="61"/>
      <c r="G129" s="18">
        <f>G130</f>
        <v>0</v>
      </c>
      <c r="H129" s="18"/>
      <c r="I129" s="14"/>
      <c r="J129" s="28"/>
      <c r="K129" s="18">
        <f t="shared" si="23"/>
        <v>0</v>
      </c>
      <c r="L129" s="18">
        <f t="shared" si="23"/>
        <v>0</v>
      </c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</row>
    <row r="130" spans="2:36" s="13" customFormat="1" ht="26.4" hidden="1" x14ac:dyDescent="0.25">
      <c r="B130" s="60" t="s">
        <v>220</v>
      </c>
      <c r="C130" s="16" t="s">
        <v>4</v>
      </c>
      <c r="D130" s="16" t="s">
        <v>79</v>
      </c>
      <c r="E130" s="61" t="s">
        <v>223</v>
      </c>
      <c r="F130" s="61" t="s">
        <v>44</v>
      </c>
      <c r="G130" s="18">
        <f>G131</f>
        <v>0</v>
      </c>
      <c r="H130" s="18"/>
      <c r="I130" s="14"/>
      <c r="J130" s="28"/>
      <c r="K130" s="18">
        <f t="shared" si="23"/>
        <v>0</v>
      </c>
      <c r="L130" s="18">
        <f t="shared" si="23"/>
        <v>0</v>
      </c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</row>
    <row r="131" spans="2:36" s="13" customFormat="1" ht="39.6" hidden="1" x14ac:dyDescent="0.25">
      <c r="B131" s="60" t="s">
        <v>51</v>
      </c>
      <c r="C131" s="16" t="s">
        <v>4</v>
      </c>
      <c r="D131" s="16" t="s">
        <v>79</v>
      </c>
      <c r="E131" s="61" t="s">
        <v>223</v>
      </c>
      <c r="F131" s="61" t="s">
        <v>45</v>
      </c>
      <c r="G131" s="18"/>
      <c r="H131" s="18"/>
      <c r="I131" s="14"/>
      <c r="J131" s="28"/>
      <c r="K131" s="18"/>
      <c r="L131" s="18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spans="2:36" s="4" customFormat="1" x14ac:dyDescent="0.25">
      <c r="B132" s="62" t="s">
        <v>26</v>
      </c>
      <c r="C132" s="63" t="s">
        <v>27</v>
      </c>
      <c r="D132" s="63" t="s">
        <v>28</v>
      </c>
      <c r="E132" s="63"/>
      <c r="F132" s="63"/>
      <c r="G132" s="22">
        <f>G137</f>
        <v>2341242</v>
      </c>
      <c r="H132" s="18" t="e">
        <f>H137</f>
        <v>#REF!</v>
      </c>
      <c r="I132" s="6" t="e">
        <f t="shared" ref="I132:I155" si="24">G132+H132</f>
        <v>#REF!</v>
      </c>
      <c r="K132" s="22">
        <f>K137+K133</f>
        <v>2085377.05</v>
      </c>
      <c r="L132" s="22">
        <f>L137+L133</f>
        <v>1777403.05</v>
      </c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</row>
    <row r="133" spans="2:36" s="4" customFormat="1" ht="39.6" hidden="1" x14ac:dyDescent="0.25">
      <c r="B133" s="72" t="s">
        <v>246</v>
      </c>
      <c r="C133" s="16" t="s">
        <v>27</v>
      </c>
      <c r="D133" s="16" t="s">
        <v>28</v>
      </c>
      <c r="E133" s="69" t="s">
        <v>243</v>
      </c>
      <c r="F133" s="63"/>
      <c r="G133" s="18">
        <f>G134</f>
        <v>0</v>
      </c>
      <c r="H133" s="18"/>
      <c r="I133" s="6"/>
      <c r="K133" s="18">
        <f t="shared" ref="K133:L135" si="25">K134</f>
        <v>0</v>
      </c>
      <c r="L133" s="18">
        <f t="shared" si="25"/>
        <v>0</v>
      </c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</row>
    <row r="134" spans="2:36" s="4" customFormat="1" ht="52.8" hidden="1" x14ac:dyDescent="0.25">
      <c r="B134" s="72" t="s">
        <v>247</v>
      </c>
      <c r="C134" s="16" t="s">
        <v>27</v>
      </c>
      <c r="D134" s="16" t="s">
        <v>28</v>
      </c>
      <c r="E134" s="69" t="s">
        <v>244</v>
      </c>
      <c r="F134" s="63"/>
      <c r="G134" s="18">
        <f>G135</f>
        <v>0</v>
      </c>
      <c r="H134" s="18"/>
      <c r="I134" s="6"/>
      <c r="K134" s="18">
        <f t="shared" si="25"/>
        <v>0</v>
      </c>
      <c r="L134" s="18">
        <f t="shared" si="25"/>
        <v>0</v>
      </c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</row>
    <row r="135" spans="2:36" s="4" customFormat="1" ht="26.4" hidden="1" x14ac:dyDescent="0.25">
      <c r="B135" s="72" t="s">
        <v>248</v>
      </c>
      <c r="C135" s="16" t="s">
        <v>27</v>
      </c>
      <c r="D135" s="16" t="s">
        <v>28</v>
      </c>
      <c r="E135" s="69" t="s">
        <v>245</v>
      </c>
      <c r="F135" s="16" t="s">
        <v>44</v>
      </c>
      <c r="G135" s="18">
        <f>G136</f>
        <v>0</v>
      </c>
      <c r="H135" s="18"/>
      <c r="I135" s="6"/>
      <c r="K135" s="18">
        <f t="shared" si="25"/>
        <v>0</v>
      </c>
      <c r="L135" s="18">
        <f t="shared" si="25"/>
        <v>0</v>
      </c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spans="2:36" s="4" customFormat="1" ht="26.4" hidden="1" x14ac:dyDescent="0.25">
      <c r="B136" s="72" t="s">
        <v>220</v>
      </c>
      <c r="C136" s="16" t="s">
        <v>27</v>
      </c>
      <c r="D136" s="16" t="s">
        <v>28</v>
      </c>
      <c r="E136" s="69" t="s">
        <v>245</v>
      </c>
      <c r="F136" s="16" t="s">
        <v>45</v>
      </c>
      <c r="G136" s="18"/>
      <c r="H136" s="18"/>
      <c r="I136" s="6"/>
      <c r="K136" s="18">
        <v>0</v>
      </c>
      <c r="L136" s="18">
        <v>0</v>
      </c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</row>
    <row r="137" spans="2:36" s="4" customFormat="1" ht="42" customHeight="1" x14ac:dyDescent="0.25">
      <c r="B137" s="31" t="s">
        <v>195</v>
      </c>
      <c r="C137" s="16" t="s">
        <v>27</v>
      </c>
      <c r="D137" s="16" t="s">
        <v>28</v>
      </c>
      <c r="E137" s="16" t="s">
        <v>93</v>
      </c>
      <c r="F137" s="16"/>
      <c r="G137" s="18">
        <f>G138</f>
        <v>2341242</v>
      </c>
      <c r="H137" s="18" t="e">
        <f>H139+H142+#REF!+H145</f>
        <v>#REF!</v>
      </c>
      <c r="I137" s="6" t="e">
        <f t="shared" si="24"/>
        <v>#REF!</v>
      </c>
      <c r="K137" s="18">
        <f>K138</f>
        <v>2085377.05</v>
      </c>
      <c r="L137" s="18">
        <f>L138</f>
        <v>1777403.05</v>
      </c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</row>
    <row r="138" spans="2:36" s="4" customFormat="1" ht="39.6" x14ac:dyDescent="0.25">
      <c r="B138" s="31" t="s">
        <v>196</v>
      </c>
      <c r="C138" s="16" t="s">
        <v>27</v>
      </c>
      <c r="D138" s="16" t="s">
        <v>28</v>
      </c>
      <c r="E138" s="16" t="s">
        <v>127</v>
      </c>
      <c r="F138" s="16"/>
      <c r="G138" s="18">
        <f>G139+G142+G145</f>
        <v>2341242</v>
      </c>
      <c r="H138" s="18" t="e">
        <f>H140+H143+#REF!+H146</f>
        <v>#REF!</v>
      </c>
      <c r="I138" s="6" t="e">
        <f t="shared" si="24"/>
        <v>#REF!</v>
      </c>
      <c r="K138" s="18">
        <f>K139+K142+K145</f>
        <v>2085377.05</v>
      </c>
      <c r="L138" s="18">
        <f>L139+L142+L145</f>
        <v>1777403.05</v>
      </c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spans="2:36" s="4" customFormat="1" x14ac:dyDescent="0.25">
      <c r="B139" s="31" t="s">
        <v>61</v>
      </c>
      <c r="C139" s="16" t="s">
        <v>27</v>
      </c>
      <c r="D139" s="16" t="s">
        <v>28</v>
      </c>
      <c r="E139" s="16" t="s">
        <v>128</v>
      </c>
      <c r="F139" s="16"/>
      <c r="G139" s="18">
        <f>G140</f>
        <v>1141242</v>
      </c>
      <c r="H139" s="18" t="e">
        <f>H140+#REF!</f>
        <v>#REF!</v>
      </c>
      <c r="I139" s="6" t="e">
        <f t="shared" si="24"/>
        <v>#REF!</v>
      </c>
      <c r="K139" s="18">
        <f>K140</f>
        <v>1385377.05</v>
      </c>
      <c r="L139" s="18">
        <f>L140</f>
        <v>1077403.05</v>
      </c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2:36" s="4" customFormat="1" ht="26.4" x14ac:dyDescent="0.25">
      <c r="B140" s="30" t="s">
        <v>50</v>
      </c>
      <c r="C140" s="16" t="s">
        <v>27</v>
      </c>
      <c r="D140" s="16" t="s">
        <v>28</v>
      </c>
      <c r="E140" s="16" t="s">
        <v>128</v>
      </c>
      <c r="F140" s="16" t="s">
        <v>44</v>
      </c>
      <c r="G140" s="18">
        <f>G141</f>
        <v>1141242</v>
      </c>
      <c r="H140" s="18">
        <f>H141</f>
        <v>0</v>
      </c>
      <c r="I140" s="6">
        <f t="shared" si="24"/>
        <v>1141242</v>
      </c>
      <c r="K140" s="18">
        <f>K141</f>
        <v>1385377.05</v>
      </c>
      <c r="L140" s="18">
        <f>L141</f>
        <v>1077403.05</v>
      </c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</row>
    <row r="141" spans="2:36" s="4" customFormat="1" ht="39.6" x14ac:dyDescent="0.25">
      <c r="B141" s="30" t="s">
        <v>51</v>
      </c>
      <c r="C141" s="16" t="s">
        <v>27</v>
      </c>
      <c r="D141" s="16" t="s">
        <v>28</v>
      </c>
      <c r="E141" s="16" t="s">
        <v>128</v>
      </c>
      <c r="F141" s="16" t="s">
        <v>45</v>
      </c>
      <c r="G141" s="18">
        <f>1700000-549758-9000</f>
        <v>1141242</v>
      </c>
      <c r="H141" s="18">
        <v>0</v>
      </c>
      <c r="I141" s="6">
        <f t="shared" si="24"/>
        <v>1141242</v>
      </c>
      <c r="J141" s="28"/>
      <c r="K141" s="73">
        <v>1385377.05</v>
      </c>
      <c r="L141" s="73">
        <v>1077403.05</v>
      </c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</row>
    <row r="142" spans="2:36" s="4" customFormat="1" ht="29.25" customHeight="1" x14ac:dyDescent="0.25">
      <c r="B142" s="31" t="s">
        <v>82</v>
      </c>
      <c r="C142" s="16" t="s">
        <v>27</v>
      </c>
      <c r="D142" s="16" t="s">
        <v>28</v>
      </c>
      <c r="E142" s="16" t="s">
        <v>129</v>
      </c>
      <c r="F142" s="16"/>
      <c r="G142" s="18">
        <f>G143</f>
        <v>700000</v>
      </c>
      <c r="H142" s="18">
        <f>H143</f>
        <v>0</v>
      </c>
      <c r="I142" s="6">
        <f t="shared" si="24"/>
        <v>700000</v>
      </c>
      <c r="K142" s="18">
        <f>K143</f>
        <v>500000</v>
      </c>
      <c r="L142" s="18">
        <f>L143</f>
        <v>500000</v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</row>
    <row r="143" spans="2:36" s="4" customFormat="1" ht="26.4" x14ac:dyDescent="0.25">
      <c r="B143" s="30" t="s">
        <v>50</v>
      </c>
      <c r="C143" s="16" t="s">
        <v>27</v>
      </c>
      <c r="D143" s="16" t="s">
        <v>28</v>
      </c>
      <c r="E143" s="16" t="s">
        <v>129</v>
      </c>
      <c r="F143" s="16" t="s">
        <v>44</v>
      </c>
      <c r="G143" s="18">
        <f>G144</f>
        <v>700000</v>
      </c>
      <c r="H143" s="18">
        <f>H144</f>
        <v>0</v>
      </c>
      <c r="I143" s="6">
        <f t="shared" si="24"/>
        <v>700000</v>
      </c>
      <c r="K143" s="18">
        <f>K144</f>
        <v>500000</v>
      </c>
      <c r="L143" s="18">
        <f>L144</f>
        <v>500000</v>
      </c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</row>
    <row r="144" spans="2:36" s="4" customFormat="1" ht="26.4" x14ac:dyDescent="0.25">
      <c r="B144" s="30" t="s">
        <v>102</v>
      </c>
      <c r="C144" s="16" t="s">
        <v>27</v>
      </c>
      <c r="D144" s="16" t="s">
        <v>28</v>
      </c>
      <c r="E144" s="16" t="s">
        <v>129</v>
      </c>
      <c r="F144" s="16" t="s">
        <v>45</v>
      </c>
      <c r="G144" s="18">
        <v>700000</v>
      </c>
      <c r="H144" s="18">
        <v>0</v>
      </c>
      <c r="I144" s="6">
        <f t="shared" si="24"/>
        <v>700000</v>
      </c>
      <c r="J144" s="28"/>
      <c r="K144" s="18">
        <v>500000</v>
      </c>
      <c r="L144" s="18">
        <v>500000</v>
      </c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</row>
    <row r="145" spans="2:36" s="4" customFormat="1" ht="26.4" x14ac:dyDescent="0.25">
      <c r="B145" s="31" t="s">
        <v>83</v>
      </c>
      <c r="C145" s="16" t="s">
        <v>27</v>
      </c>
      <c r="D145" s="16" t="s">
        <v>28</v>
      </c>
      <c r="E145" s="16" t="s">
        <v>130</v>
      </c>
      <c r="F145" s="16"/>
      <c r="G145" s="18">
        <f>G146</f>
        <v>500000</v>
      </c>
      <c r="H145" s="18">
        <f>H146</f>
        <v>0</v>
      </c>
      <c r="I145" s="6">
        <f t="shared" si="24"/>
        <v>500000</v>
      </c>
      <c r="K145" s="18">
        <f>K146</f>
        <v>200000</v>
      </c>
      <c r="L145" s="18">
        <f>L146</f>
        <v>200000</v>
      </c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</row>
    <row r="146" spans="2:36" s="4" customFormat="1" ht="26.4" x14ac:dyDescent="0.25">
      <c r="B146" s="30" t="s">
        <v>50</v>
      </c>
      <c r="C146" s="16" t="s">
        <v>27</v>
      </c>
      <c r="D146" s="16" t="s">
        <v>28</v>
      </c>
      <c r="E146" s="16" t="s">
        <v>130</v>
      </c>
      <c r="F146" s="16" t="s">
        <v>44</v>
      </c>
      <c r="G146" s="18">
        <f>G147</f>
        <v>500000</v>
      </c>
      <c r="H146" s="18">
        <f>H147</f>
        <v>0</v>
      </c>
      <c r="I146" s="6">
        <f t="shared" si="24"/>
        <v>500000</v>
      </c>
      <c r="K146" s="18">
        <f>K147</f>
        <v>200000</v>
      </c>
      <c r="L146" s="18">
        <f>L147</f>
        <v>200000</v>
      </c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</row>
    <row r="147" spans="2:36" s="4" customFormat="1" ht="26.4" x14ac:dyDescent="0.25">
      <c r="B147" s="30" t="s">
        <v>103</v>
      </c>
      <c r="C147" s="16" t="s">
        <v>27</v>
      </c>
      <c r="D147" s="16" t="s">
        <v>28</v>
      </c>
      <c r="E147" s="16" t="s">
        <v>130</v>
      </c>
      <c r="F147" s="16" t="s">
        <v>45</v>
      </c>
      <c r="G147" s="18">
        <v>500000</v>
      </c>
      <c r="H147" s="18">
        <v>0</v>
      </c>
      <c r="I147" s="6">
        <f t="shared" si="24"/>
        <v>500000</v>
      </c>
      <c r="J147" s="28"/>
      <c r="K147" s="18">
        <v>200000</v>
      </c>
      <c r="L147" s="18">
        <v>200000</v>
      </c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</row>
    <row r="148" spans="2:36" x14ac:dyDescent="0.25">
      <c r="B148" s="31" t="s">
        <v>48</v>
      </c>
      <c r="C148" s="16" t="s">
        <v>4</v>
      </c>
      <c r="D148" s="16" t="s">
        <v>29</v>
      </c>
      <c r="E148" s="16"/>
      <c r="F148" s="16"/>
      <c r="G148" s="22">
        <f>G149</f>
        <v>1423769</v>
      </c>
      <c r="H148" s="18" t="e">
        <f>H149</f>
        <v>#REF!</v>
      </c>
      <c r="I148" s="6" t="e">
        <f t="shared" si="24"/>
        <v>#REF!</v>
      </c>
      <c r="K148" s="22">
        <f t="shared" ref="K148:L151" si="26">K149</f>
        <v>1087801.5899999999</v>
      </c>
      <c r="L148" s="22">
        <f t="shared" si="26"/>
        <v>1087801.5899999999</v>
      </c>
    </row>
    <row r="149" spans="2:36" x14ac:dyDescent="0.25">
      <c r="B149" s="31" t="s">
        <v>30</v>
      </c>
      <c r="C149" s="16" t="s">
        <v>4</v>
      </c>
      <c r="D149" s="16" t="s">
        <v>31</v>
      </c>
      <c r="E149" s="16"/>
      <c r="F149" s="16"/>
      <c r="G149" s="18">
        <f>G150</f>
        <v>1423769</v>
      </c>
      <c r="H149" s="18" t="e">
        <f>H150</f>
        <v>#REF!</v>
      </c>
      <c r="I149" s="6" t="e">
        <f t="shared" si="24"/>
        <v>#REF!</v>
      </c>
      <c r="K149" s="18">
        <f t="shared" si="26"/>
        <v>1087801.5899999999</v>
      </c>
      <c r="L149" s="18">
        <f t="shared" si="26"/>
        <v>1087801.5899999999</v>
      </c>
    </row>
    <row r="150" spans="2:36" ht="42" customHeight="1" x14ac:dyDescent="0.25">
      <c r="B150" s="31" t="s">
        <v>197</v>
      </c>
      <c r="C150" s="16" t="s">
        <v>4</v>
      </c>
      <c r="D150" s="16" t="s">
        <v>31</v>
      </c>
      <c r="E150" s="16" t="s">
        <v>94</v>
      </c>
      <c r="F150" s="42"/>
      <c r="G150" s="24">
        <f>G151</f>
        <v>1423769</v>
      </c>
      <c r="H150" s="24" t="e">
        <f>#REF!</f>
        <v>#REF!</v>
      </c>
      <c r="I150" s="6" t="e">
        <f t="shared" si="24"/>
        <v>#REF!</v>
      </c>
      <c r="K150" s="24">
        <f t="shared" si="26"/>
        <v>1087801.5899999999</v>
      </c>
      <c r="L150" s="24">
        <f t="shared" si="26"/>
        <v>1087801.5899999999</v>
      </c>
    </row>
    <row r="151" spans="2:36" ht="39.6" x14ac:dyDescent="0.25">
      <c r="B151" s="48" t="s">
        <v>153</v>
      </c>
      <c r="C151" s="16" t="s">
        <v>4</v>
      </c>
      <c r="D151" s="16" t="s">
        <v>31</v>
      </c>
      <c r="E151" s="49" t="s">
        <v>154</v>
      </c>
      <c r="F151" s="42"/>
      <c r="G151" s="24">
        <f>G152</f>
        <v>1423769</v>
      </c>
      <c r="H151" s="24" t="e">
        <f>#REF!</f>
        <v>#REF!</v>
      </c>
      <c r="I151" s="6" t="e">
        <f t="shared" si="24"/>
        <v>#REF!</v>
      </c>
      <c r="K151" s="24">
        <f t="shared" si="26"/>
        <v>1087801.5899999999</v>
      </c>
      <c r="L151" s="24">
        <f t="shared" si="26"/>
        <v>1087801.5899999999</v>
      </c>
    </row>
    <row r="152" spans="2:36" ht="42" customHeight="1" x14ac:dyDescent="0.25">
      <c r="B152" s="31" t="s">
        <v>198</v>
      </c>
      <c r="C152" s="16" t="s">
        <v>4</v>
      </c>
      <c r="D152" s="16" t="s">
        <v>31</v>
      </c>
      <c r="E152" s="16" t="s">
        <v>131</v>
      </c>
      <c r="F152" s="42"/>
      <c r="G152" s="24">
        <f>G153+G156</f>
        <v>1423769</v>
      </c>
      <c r="H152" s="24" t="e">
        <f>#REF!</f>
        <v>#REF!</v>
      </c>
      <c r="I152" s="6" t="e">
        <f t="shared" si="24"/>
        <v>#REF!</v>
      </c>
      <c r="K152" s="24">
        <f>K153+K156</f>
        <v>1087801.5899999999</v>
      </c>
      <c r="L152" s="24">
        <f>L153+L156</f>
        <v>1087801.5899999999</v>
      </c>
    </row>
    <row r="153" spans="2:36" ht="39" customHeight="1" x14ac:dyDescent="0.25">
      <c r="B153" s="31" t="s">
        <v>164</v>
      </c>
      <c r="C153" s="16" t="s">
        <v>4</v>
      </c>
      <c r="D153" s="21" t="s">
        <v>31</v>
      </c>
      <c r="E153" s="16" t="s">
        <v>162</v>
      </c>
      <c r="F153" s="21"/>
      <c r="G153" s="25">
        <f>G154</f>
        <v>750000</v>
      </c>
      <c r="H153" s="25">
        <f>H154</f>
        <v>0</v>
      </c>
      <c r="I153" s="6">
        <f t="shared" si="24"/>
        <v>750000</v>
      </c>
      <c r="K153" s="25">
        <f>K154</f>
        <v>290000</v>
      </c>
      <c r="L153" s="25">
        <f>L154</f>
        <v>290000</v>
      </c>
    </row>
    <row r="154" spans="2:36" ht="38.25" customHeight="1" x14ac:dyDescent="0.25">
      <c r="B154" s="31" t="s">
        <v>163</v>
      </c>
      <c r="C154" s="16" t="s">
        <v>4</v>
      </c>
      <c r="D154" s="21" t="s">
        <v>31</v>
      </c>
      <c r="E154" s="16" t="s">
        <v>162</v>
      </c>
      <c r="F154" s="21">
        <v>200</v>
      </c>
      <c r="G154" s="25">
        <f>G155</f>
        <v>750000</v>
      </c>
      <c r="H154" s="25">
        <f>H155</f>
        <v>0</v>
      </c>
      <c r="I154" s="6">
        <f t="shared" si="24"/>
        <v>750000</v>
      </c>
      <c r="K154" s="25">
        <f>K155</f>
        <v>290000</v>
      </c>
      <c r="L154" s="25">
        <f>L155</f>
        <v>290000</v>
      </c>
    </row>
    <row r="155" spans="2:36" ht="39.6" x14ac:dyDescent="0.25">
      <c r="B155" s="30" t="s">
        <v>51</v>
      </c>
      <c r="C155" s="16" t="s">
        <v>4</v>
      </c>
      <c r="D155" s="21" t="s">
        <v>31</v>
      </c>
      <c r="E155" s="16" t="s">
        <v>162</v>
      </c>
      <c r="F155" s="21">
        <v>240</v>
      </c>
      <c r="G155" s="24">
        <v>750000</v>
      </c>
      <c r="H155" s="24">
        <v>0</v>
      </c>
      <c r="I155" s="6">
        <f t="shared" si="24"/>
        <v>750000</v>
      </c>
      <c r="J155" s="28"/>
      <c r="K155" s="74">
        <v>290000</v>
      </c>
      <c r="L155" s="74">
        <v>290000</v>
      </c>
    </row>
    <row r="156" spans="2:36" ht="42" customHeight="1" x14ac:dyDescent="0.25">
      <c r="B156" s="59" t="s">
        <v>225</v>
      </c>
      <c r="C156" s="58" t="s">
        <v>216</v>
      </c>
      <c r="D156" s="58" t="s">
        <v>31</v>
      </c>
      <c r="E156" s="58" t="s">
        <v>226</v>
      </c>
      <c r="F156" s="58"/>
      <c r="G156" s="24">
        <f>G157</f>
        <v>673769</v>
      </c>
      <c r="H156" s="24"/>
      <c r="I156" s="6"/>
      <c r="J156" s="28"/>
      <c r="K156" s="24">
        <f t="shared" ref="K156:L158" si="27">K157</f>
        <v>797801.59</v>
      </c>
      <c r="L156" s="24">
        <f t="shared" si="27"/>
        <v>797801.59</v>
      </c>
    </row>
    <row r="157" spans="2:36" ht="39.75" customHeight="1" x14ac:dyDescent="0.25">
      <c r="B157" s="59" t="s">
        <v>224</v>
      </c>
      <c r="C157" s="58" t="s">
        <v>216</v>
      </c>
      <c r="D157" s="58" t="s">
        <v>31</v>
      </c>
      <c r="E157" s="58" t="s">
        <v>227</v>
      </c>
      <c r="F157" s="58"/>
      <c r="G157" s="25">
        <f>G158</f>
        <v>673769</v>
      </c>
      <c r="H157" s="24"/>
      <c r="I157" s="6"/>
      <c r="J157" s="28"/>
      <c r="K157" s="25">
        <f t="shared" si="27"/>
        <v>797801.59</v>
      </c>
      <c r="L157" s="25">
        <f t="shared" si="27"/>
        <v>797801.59</v>
      </c>
    </row>
    <row r="158" spans="2:36" x14ac:dyDescent="0.25">
      <c r="B158" s="59" t="s">
        <v>170</v>
      </c>
      <c r="C158" s="58" t="s">
        <v>216</v>
      </c>
      <c r="D158" s="58" t="s">
        <v>31</v>
      </c>
      <c r="E158" s="58" t="s">
        <v>227</v>
      </c>
      <c r="F158" s="58" t="s">
        <v>171</v>
      </c>
      <c r="G158" s="25">
        <f>G159</f>
        <v>673769</v>
      </c>
      <c r="H158" s="24"/>
      <c r="I158" s="6"/>
      <c r="J158" s="28"/>
      <c r="K158" s="25">
        <f t="shared" si="27"/>
        <v>797801.59</v>
      </c>
      <c r="L158" s="25">
        <f t="shared" si="27"/>
        <v>797801.59</v>
      </c>
    </row>
    <row r="159" spans="2:36" x14ac:dyDescent="0.25">
      <c r="B159" s="59" t="s">
        <v>192</v>
      </c>
      <c r="C159" s="58" t="s">
        <v>216</v>
      </c>
      <c r="D159" s="58" t="s">
        <v>31</v>
      </c>
      <c r="E159" s="58" t="s">
        <v>227</v>
      </c>
      <c r="F159" s="58" t="s">
        <v>173</v>
      </c>
      <c r="G159" s="24">
        <v>673769</v>
      </c>
      <c r="H159" s="24"/>
      <c r="I159" s="6"/>
      <c r="J159" s="28"/>
      <c r="K159" s="24">
        <v>797801.59</v>
      </c>
      <c r="L159" s="24">
        <v>797801.59</v>
      </c>
    </row>
    <row r="160" spans="2:36" x14ac:dyDescent="0.25">
      <c r="B160" s="31" t="s">
        <v>32</v>
      </c>
      <c r="C160" s="16" t="s">
        <v>4</v>
      </c>
      <c r="D160" s="16" t="s">
        <v>33</v>
      </c>
      <c r="E160" s="16"/>
      <c r="F160" s="16"/>
      <c r="G160" s="22">
        <f>G161+G168</f>
        <v>171548</v>
      </c>
      <c r="H160" s="18" t="e">
        <f>#REF!+H163</f>
        <v>#REF!</v>
      </c>
      <c r="I160" s="6" t="e">
        <f t="shared" ref="I160:I167" si="28">G160+H160</f>
        <v>#REF!</v>
      </c>
      <c r="K160" s="22">
        <f>K161+K168</f>
        <v>563129.36</v>
      </c>
      <c r="L160" s="22">
        <f>L161+L168</f>
        <v>583640.36</v>
      </c>
    </row>
    <row r="161" spans="2:12" x14ac:dyDescent="0.25">
      <c r="B161" s="31" t="s">
        <v>144</v>
      </c>
      <c r="C161" s="16" t="s">
        <v>4</v>
      </c>
      <c r="D161" s="16" t="s">
        <v>84</v>
      </c>
      <c r="E161" s="16"/>
      <c r="F161" s="16"/>
      <c r="G161" s="18">
        <f>G163</f>
        <v>133548</v>
      </c>
      <c r="H161" s="18">
        <f>H163</f>
        <v>0</v>
      </c>
      <c r="I161" s="6">
        <f t="shared" si="28"/>
        <v>133548</v>
      </c>
      <c r="K161" s="18">
        <f>K163</f>
        <v>512756</v>
      </c>
      <c r="L161" s="18">
        <f>L163</f>
        <v>533267</v>
      </c>
    </row>
    <row r="162" spans="2:12" ht="26.4" x14ac:dyDescent="0.25">
      <c r="B162" s="31" t="s">
        <v>188</v>
      </c>
      <c r="C162" s="16" t="s">
        <v>4</v>
      </c>
      <c r="D162" s="16" t="s">
        <v>84</v>
      </c>
      <c r="E162" s="16" t="s">
        <v>155</v>
      </c>
      <c r="F162" s="16"/>
      <c r="G162" s="18">
        <f>G163</f>
        <v>133548</v>
      </c>
      <c r="H162" s="18">
        <f>H164</f>
        <v>0</v>
      </c>
      <c r="I162" s="6">
        <f t="shared" si="28"/>
        <v>133548</v>
      </c>
      <c r="K162" s="18">
        <f t="shared" ref="K162:L166" si="29">K163</f>
        <v>512756</v>
      </c>
      <c r="L162" s="18">
        <f t="shared" si="29"/>
        <v>533267</v>
      </c>
    </row>
    <row r="163" spans="2:12" ht="26.4" x14ac:dyDescent="0.25">
      <c r="B163" s="48" t="s">
        <v>156</v>
      </c>
      <c r="C163" s="16" t="s">
        <v>4</v>
      </c>
      <c r="D163" s="16" t="s">
        <v>84</v>
      </c>
      <c r="E163" s="16" t="s">
        <v>146</v>
      </c>
      <c r="F163" s="16"/>
      <c r="G163" s="18">
        <f>G164</f>
        <v>133548</v>
      </c>
      <c r="H163" s="18">
        <f>H165</f>
        <v>0</v>
      </c>
      <c r="I163" s="6">
        <f t="shared" si="28"/>
        <v>133548</v>
      </c>
      <c r="K163" s="18">
        <f t="shared" si="29"/>
        <v>512756</v>
      </c>
      <c r="L163" s="18">
        <f t="shared" si="29"/>
        <v>533267</v>
      </c>
    </row>
    <row r="164" spans="2:12" ht="26.4" x14ac:dyDescent="0.25">
      <c r="B164" s="31" t="s">
        <v>199</v>
      </c>
      <c r="C164" s="16" t="s">
        <v>4</v>
      </c>
      <c r="D164" s="16" t="s">
        <v>84</v>
      </c>
      <c r="E164" s="16" t="s">
        <v>145</v>
      </c>
      <c r="F164" s="16"/>
      <c r="G164" s="18">
        <f>G165</f>
        <v>133548</v>
      </c>
      <c r="H164" s="18">
        <f>H166</f>
        <v>0</v>
      </c>
      <c r="I164" s="6">
        <f t="shared" si="28"/>
        <v>133548</v>
      </c>
      <c r="K164" s="18">
        <f t="shared" si="29"/>
        <v>512756</v>
      </c>
      <c r="L164" s="18">
        <f t="shared" si="29"/>
        <v>533267</v>
      </c>
    </row>
    <row r="165" spans="2:12" ht="26.4" x14ac:dyDescent="0.25">
      <c r="B165" s="38" t="s">
        <v>149</v>
      </c>
      <c r="C165" s="16" t="s">
        <v>4</v>
      </c>
      <c r="D165" s="16" t="s">
        <v>84</v>
      </c>
      <c r="E165" s="16" t="s">
        <v>147</v>
      </c>
      <c r="F165" s="16"/>
      <c r="G165" s="18">
        <f>G166</f>
        <v>133548</v>
      </c>
      <c r="H165" s="18">
        <f>H166</f>
        <v>0</v>
      </c>
      <c r="I165" s="6">
        <f t="shared" si="28"/>
        <v>133548</v>
      </c>
      <c r="K165" s="18">
        <f t="shared" si="29"/>
        <v>512756</v>
      </c>
      <c r="L165" s="18">
        <f t="shared" si="29"/>
        <v>533267</v>
      </c>
    </row>
    <row r="166" spans="2:12" ht="20.25" customHeight="1" x14ac:dyDescent="0.25">
      <c r="B166" s="31" t="s">
        <v>64</v>
      </c>
      <c r="C166" s="16" t="s">
        <v>4</v>
      </c>
      <c r="D166" s="16" t="s">
        <v>84</v>
      </c>
      <c r="E166" s="16" t="s">
        <v>147</v>
      </c>
      <c r="F166" s="16" t="s">
        <v>65</v>
      </c>
      <c r="G166" s="18">
        <f>G167</f>
        <v>133548</v>
      </c>
      <c r="H166" s="18">
        <f>H167</f>
        <v>0</v>
      </c>
      <c r="I166" s="6">
        <f t="shared" si="28"/>
        <v>133548</v>
      </c>
      <c r="K166" s="18">
        <f t="shared" si="29"/>
        <v>512756</v>
      </c>
      <c r="L166" s="18">
        <f t="shared" si="29"/>
        <v>533267</v>
      </c>
    </row>
    <row r="167" spans="2:12" ht="32.25" customHeight="1" x14ac:dyDescent="0.25">
      <c r="B167" s="31" t="s">
        <v>150</v>
      </c>
      <c r="C167" s="16" t="s">
        <v>4</v>
      </c>
      <c r="D167" s="16" t="s">
        <v>84</v>
      </c>
      <c r="E167" s="16" t="s">
        <v>147</v>
      </c>
      <c r="F167" s="16" t="s">
        <v>85</v>
      </c>
      <c r="G167" s="18">
        <f>109548+12000+12000</f>
        <v>133548</v>
      </c>
      <c r="H167" s="18">
        <v>0</v>
      </c>
      <c r="I167" s="6">
        <f t="shared" si="28"/>
        <v>133548</v>
      </c>
      <c r="J167" s="28"/>
      <c r="K167" s="18">
        <v>512756</v>
      </c>
      <c r="L167" s="18">
        <v>533267</v>
      </c>
    </row>
    <row r="168" spans="2:12" x14ac:dyDescent="0.25">
      <c r="B168" s="31" t="s">
        <v>186</v>
      </c>
      <c r="C168" s="43" t="s">
        <v>4</v>
      </c>
      <c r="D168" s="43" t="s">
        <v>187</v>
      </c>
      <c r="E168" s="43"/>
      <c r="F168" s="16"/>
      <c r="G168" s="18">
        <f t="shared" ref="G168:G173" si="30">G169</f>
        <v>38000</v>
      </c>
      <c r="H168" s="18"/>
      <c r="I168" s="6"/>
      <c r="J168" s="28"/>
      <c r="K168" s="18">
        <f t="shared" ref="K168:L173" si="31">K169</f>
        <v>50373.36</v>
      </c>
      <c r="L168" s="18">
        <f t="shared" si="31"/>
        <v>50373.36</v>
      </c>
    </row>
    <row r="169" spans="2:12" ht="26.4" x14ac:dyDescent="0.25">
      <c r="B169" s="31" t="s">
        <v>188</v>
      </c>
      <c r="C169" s="16" t="s">
        <v>4</v>
      </c>
      <c r="D169" s="16" t="s">
        <v>187</v>
      </c>
      <c r="E169" s="16" t="s">
        <v>155</v>
      </c>
      <c r="F169" s="16"/>
      <c r="G169" s="18">
        <f t="shared" si="30"/>
        <v>38000</v>
      </c>
      <c r="H169" s="18"/>
      <c r="I169" s="6"/>
      <c r="J169" s="28"/>
      <c r="K169" s="18">
        <f t="shared" si="31"/>
        <v>50373.36</v>
      </c>
      <c r="L169" s="18">
        <f t="shared" si="31"/>
        <v>50373.36</v>
      </c>
    </row>
    <row r="170" spans="2:12" ht="26.4" x14ac:dyDescent="0.25">
      <c r="B170" s="48" t="s">
        <v>156</v>
      </c>
      <c r="C170" s="16" t="s">
        <v>4</v>
      </c>
      <c r="D170" s="16" t="s">
        <v>187</v>
      </c>
      <c r="E170" s="16" t="s">
        <v>146</v>
      </c>
      <c r="F170" s="16"/>
      <c r="G170" s="18">
        <f t="shared" si="30"/>
        <v>38000</v>
      </c>
      <c r="H170" s="18"/>
      <c r="I170" s="6"/>
      <c r="J170" s="28"/>
      <c r="K170" s="18">
        <f t="shared" si="31"/>
        <v>50373.36</v>
      </c>
      <c r="L170" s="18">
        <f t="shared" si="31"/>
        <v>50373.36</v>
      </c>
    </row>
    <row r="171" spans="2:12" ht="27.75" customHeight="1" x14ac:dyDescent="0.25">
      <c r="B171" s="48" t="s">
        <v>189</v>
      </c>
      <c r="C171" s="16" t="s">
        <v>4</v>
      </c>
      <c r="D171" s="16" t="s">
        <v>187</v>
      </c>
      <c r="E171" s="16" t="s">
        <v>145</v>
      </c>
      <c r="F171" s="16"/>
      <c r="G171" s="18">
        <f t="shared" si="30"/>
        <v>38000</v>
      </c>
      <c r="H171" s="18"/>
      <c r="I171" s="6"/>
      <c r="J171" s="28"/>
      <c r="K171" s="18">
        <f t="shared" si="31"/>
        <v>50373.36</v>
      </c>
      <c r="L171" s="18">
        <f t="shared" si="31"/>
        <v>50373.36</v>
      </c>
    </row>
    <row r="172" spans="2:12" ht="54" customHeight="1" x14ac:dyDescent="0.25">
      <c r="B172" s="31" t="s">
        <v>190</v>
      </c>
      <c r="C172" s="16" t="s">
        <v>4</v>
      </c>
      <c r="D172" s="16" t="s">
        <v>187</v>
      </c>
      <c r="E172" s="16" t="s">
        <v>191</v>
      </c>
      <c r="F172" s="16"/>
      <c r="G172" s="18">
        <f t="shared" si="30"/>
        <v>38000</v>
      </c>
      <c r="H172" s="18"/>
      <c r="I172" s="6"/>
      <c r="J172" s="28"/>
      <c r="K172" s="18">
        <f t="shared" si="31"/>
        <v>50373.36</v>
      </c>
      <c r="L172" s="18">
        <f t="shared" si="31"/>
        <v>50373.36</v>
      </c>
    </row>
    <row r="173" spans="2:12" x14ac:dyDescent="0.25">
      <c r="B173" s="31" t="s">
        <v>170</v>
      </c>
      <c r="C173" s="16" t="s">
        <v>4</v>
      </c>
      <c r="D173" s="16" t="s">
        <v>187</v>
      </c>
      <c r="E173" s="16" t="s">
        <v>191</v>
      </c>
      <c r="F173" s="16" t="s">
        <v>171</v>
      </c>
      <c r="G173" s="18">
        <f t="shared" si="30"/>
        <v>38000</v>
      </c>
      <c r="H173" s="18"/>
      <c r="I173" s="6"/>
      <c r="J173" s="28"/>
      <c r="K173" s="18">
        <f t="shared" si="31"/>
        <v>50373.36</v>
      </c>
      <c r="L173" s="18">
        <f t="shared" si="31"/>
        <v>50373.36</v>
      </c>
    </row>
    <row r="174" spans="2:12" x14ac:dyDescent="0.25">
      <c r="B174" s="31" t="s">
        <v>192</v>
      </c>
      <c r="C174" s="16" t="s">
        <v>4</v>
      </c>
      <c r="D174" s="16" t="s">
        <v>187</v>
      </c>
      <c r="E174" s="16" t="s">
        <v>191</v>
      </c>
      <c r="F174" s="16" t="s">
        <v>173</v>
      </c>
      <c r="G174" s="18">
        <v>38000</v>
      </c>
      <c r="H174" s="18"/>
      <c r="I174" s="6"/>
      <c r="J174" s="28"/>
      <c r="K174" s="18">
        <v>50373.36</v>
      </c>
      <c r="L174" s="18">
        <v>50373.36</v>
      </c>
    </row>
    <row r="175" spans="2:12" x14ac:dyDescent="0.25">
      <c r="B175" s="62" t="s">
        <v>34</v>
      </c>
      <c r="C175" s="64" t="s">
        <v>4</v>
      </c>
      <c r="D175" s="64" t="s">
        <v>35</v>
      </c>
      <c r="E175" s="64"/>
      <c r="F175" s="63"/>
      <c r="G175" s="54">
        <f>G176</f>
        <v>10000</v>
      </c>
      <c r="H175" s="26" t="e">
        <f>H176</f>
        <v>#REF!</v>
      </c>
      <c r="I175" s="6" t="e">
        <f>G175+H175</f>
        <v>#REF!</v>
      </c>
      <c r="K175" s="54">
        <f t="shared" ref="K175:L180" si="32">K176</f>
        <v>20000</v>
      </c>
      <c r="L175" s="54">
        <f t="shared" si="32"/>
        <v>20000</v>
      </c>
    </row>
    <row r="176" spans="2:12" x14ac:dyDescent="0.25">
      <c r="B176" s="52" t="s">
        <v>36</v>
      </c>
      <c r="C176" s="43" t="s">
        <v>4</v>
      </c>
      <c r="D176" s="43" t="s">
        <v>37</v>
      </c>
      <c r="E176" s="43"/>
      <c r="F176" s="43"/>
      <c r="G176" s="53">
        <f>G177</f>
        <v>10000</v>
      </c>
      <c r="H176" s="26" t="e">
        <f>H177</f>
        <v>#REF!</v>
      </c>
      <c r="I176" s="6" t="e">
        <f>G176+H176</f>
        <v>#REF!</v>
      </c>
      <c r="K176" s="53">
        <f t="shared" si="32"/>
        <v>20000</v>
      </c>
      <c r="L176" s="53">
        <f t="shared" si="32"/>
        <v>20000</v>
      </c>
    </row>
    <row r="177" spans="1:36" ht="37.5" customHeight="1" x14ac:dyDescent="0.25">
      <c r="B177" s="37" t="s">
        <v>200</v>
      </c>
      <c r="C177" s="16" t="s">
        <v>4</v>
      </c>
      <c r="D177" s="16" t="s">
        <v>37</v>
      </c>
      <c r="E177" s="16" t="s">
        <v>95</v>
      </c>
      <c r="F177" s="16"/>
      <c r="G177" s="26">
        <f>G178</f>
        <v>10000</v>
      </c>
      <c r="H177" s="51" t="e">
        <f>#REF!</f>
        <v>#REF!</v>
      </c>
      <c r="I177" s="6" t="e">
        <f>G177+H177</f>
        <v>#REF!</v>
      </c>
      <c r="K177" s="26">
        <f t="shared" si="32"/>
        <v>20000</v>
      </c>
      <c r="L177" s="26">
        <f t="shared" si="32"/>
        <v>20000</v>
      </c>
    </row>
    <row r="178" spans="1:36" ht="39" customHeight="1" x14ac:dyDescent="0.25">
      <c r="B178" s="37" t="s">
        <v>201</v>
      </c>
      <c r="C178" s="16" t="s">
        <v>4</v>
      </c>
      <c r="D178" s="16" t="s">
        <v>37</v>
      </c>
      <c r="E178" s="16" t="s">
        <v>132</v>
      </c>
      <c r="F178" s="16"/>
      <c r="G178" s="26">
        <f>G179</f>
        <v>10000</v>
      </c>
      <c r="H178" s="51">
        <f>H180</f>
        <v>0</v>
      </c>
      <c r="I178" s="6">
        <f>G178+H178</f>
        <v>10000</v>
      </c>
      <c r="K178" s="26">
        <f t="shared" si="32"/>
        <v>20000</v>
      </c>
      <c r="L178" s="26">
        <f t="shared" si="32"/>
        <v>20000</v>
      </c>
    </row>
    <row r="179" spans="1:36" s="39" customFormat="1" ht="39.6" x14ac:dyDescent="0.25">
      <c r="A179" s="33"/>
      <c r="B179" s="31" t="s">
        <v>202</v>
      </c>
      <c r="C179" s="16" t="s">
        <v>4</v>
      </c>
      <c r="D179" s="16" t="s">
        <v>37</v>
      </c>
      <c r="E179" s="16" t="s">
        <v>166</v>
      </c>
      <c r="F179" s="21"/>
      <c r="G179" s="18">
        <f>G180</f>
        <v>10000</v>
      </c>
      <c r="H179" s="50" t="e">
        <f>#REF!</f>
        <v>#REF!</v>
      </c>
      <c r="I179" s="18" t="e">
        <f>#REF!</f>
        <v>#REF!</v>
      </c>
      <c r="J179" s="33"/>
      <c r="K179" s="18">
        <f t="shared" si="32"/>
        <v>20000</v>
      </c>
      <c r="L179" s="18">
        <f t="shared" si="32"/>
        <v>20000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</row>
    <row r="180" spans="1:36" ht="26.25" customHeight="1" x14ac:dyDescent="0.25">
      <c r="B180" s="30" t="s">
        <v>165</v>
      </c>
      <c r="C180" s="16" t="s">
        <v>4</v>
      </c>
      <c r="D180" s="16" t="s">
        <v>37</v>
      </c>
      <c r="E180" s="16" t="s">
        <v>166</v>
      </c>
      <c r="F180" s="16" t="s">
        <v>44</v>
      </c>
      <c r="G180" s="26">
        <f>G181</f>
        <v>10000</v>
      </c>
      <c r="H180" s="51">
        <f>H181</f>
        <v>0</v>
      </c>
      <c r="I180" s="6">
        <f t="shared" ref="I180:I187" si="33">G180+H180</f>
        <v>10000</v>
      </c>
      <c r="K180" s="26">
        <f t="shared" si="32"/>
        <v>20000</v>
      </c>
      <c r="L180" s="26">
        <f t="shared" si="32"/>
        <v>20000</v>
      </c>
    </row>
    <row r="181" spans="1:36" ht="39.6" x14ac:dyDescent="0.25">
      <c r="B181" s="30" t="s">
        <v>51</v>
      </c>
      <c r="C181" s="16" t="s">
        <v>4</v>
      </c>
      <c r="D181" s="16" t="s">
        <v>37</v>
      </c>
      <c r="E181" s="16" t="s">
        <v>166</v>
      </c>
      <c r="F181" s="16" t="s">
        <v>45</v>
      </c>
      <c r="G181" s="26">
        <v>10000</v>
      </c>
      <c r="H181" s="51">
        <v>0</v>
      </c>
      <c r="I181" s="6">
        <f t="shared" si="33"/>
        <v>10000</v>
      </c>
      <c r="J181" s="28"/>
      <c r="K181" s="75">
        <v>20000</v>
      </c>
      <c r="L181" s="75">
        <v>20000</v>
      </c>
    </row>
    <row r="182" spans="1:36" x14ac:dyDescent="0.25">
      <c r="B182" s="65" t="s">
        <v>38</v>
      </c>
      <c r="C182" s="66" t="s">
        <v>4</v>
      </c>
      <c r="D182" s="66" t="s">
        <v>39</v>
      </c>
      <c r="E182" s="67"/>
      <c r="F182" s="67"/>
      <c r="G182" s="55">
        <f>G183</f>
        <v>50000</v>
      </c>
      <c r="H182" s="26">
        <f>H183</f>
        <v>0</v>
      </c>
      <c r="I182" s="6">
        <f t="shared" si="33"/>
        <v>50000</v>
      </c>
      <c r="K182" s="55">
        <f>K183</f>
        <v>100000</v>
      </c>
      <c r="L182" s="55">
        <f>L183</f>
        <v>100000</v>
      </c>
    </row>
    <row r="183" spans="1:36" x14ac:dyDescent="0.25">
      <c r="B183" s="31" t="s">
        <v>40</v>
      </c>
      <c r="C183" s="16" t="s">
        <v>4</v>
      </c>
      <c r="D183" s="16" t="s">
        <v>41</v>
      </c>
      <c r="E183" s="16"/>
      <c r="F183" s="16"/>
      <c r="G183" s="26">
        <f>G184</f>
        <v>50000</v>
      </c>
      <c r="H183" s="26">
        <f>H184</f>
        <v>0</v>
      </c>
      <c r="I183" s="6">
        <f t="shared" si="33"/>
        <v>50000</v>
      </c>
      <c r="K183" s="26">
        <f>K184</f>
        <v>100000</v>
      </c>
      <c r="L183" s="26">
        <f>L184</f>
        <v>100000</v>
      </c>
    </row>
    <row r="184" spans="1:36" ht="40.5" customHeight="1" x14ac:dyDescent="0.25">
      <c r="B184" s="31" t="s">
        <v>148</v>
      </c>
      <c r="C184" s="16" t="s">
        <v>4</v>
      </c>
      <c r="D184" s="16" t="s">
        <v>55</v>
      </c>
      <c r="E184" s="16" t="s">
        <v>133</v>
      </c>
      <c r="F184" s="16"/>
      <c r="G184" s="26">
        <f>G187</f>
        <v>50000</v>
      </c>
      <c r="H184" s="26">
        <f>H187</f>
        <v>0</v>
      </c>
      <c r="I184" s="6">
        <f t="shared" si="33"/>
        <v>50000</v>
      </c>
      <c r="K184" s="26">
        <f>K187</f>
        <v>100000</v>
      </c>
      <c r="L184" s="26">
        <f>L187</f>
        <v>100000</v>
      </c>
    </row>
    <row r="185" spans="1:36" x14ac:dyDescent="0.25">
      <c r="B185" s="31" t="s">
        <v>62</v>
      </c>
      <c r="C185" s="16" t="s">
        <v>4</v>
      </c>
      <c r="D185" s="16" t="s">
        <v>41</v>
      </c>
      <c r="E185" s="16" t="s">
        <v>134</v>
      </c>
      <c r="F185" s="16"/>
      <c r="G185" s="26">
        <f>G186</f>
        <v>50000</v>
      </c>
      <c r="H185" s="26">
        <f>H186</f>
        <v>0</v>
      </c>
      <c r="I185" s="6">
        <f t="shared" si="33"/>
        <v>50000</v>
      </c>
      <c r="K185" s="26">
        <f>K186</f>
        <v>100000</v>
      </c>
      <c r="L185" s="26">
        <f>L186</f>
        <v>100000</v>
      </c>
    </row>
    <row r="186" spans="1:36" ht="26.4" x14ac:dyDescent="0.25">
      <c r="B186" s="31" t="s">
        <v>50</v>
      </c>
      <c r="C186" s="16" t="s">
        <v>4</v>
      </c>
      <c r="D186" s="16" t="s">
        <v>41</v>
      </c>
      <c r="E186" s="16" t="s">
        <v>134</v>
      </c>
      <c r="F186" s="16" t="s">
        <v>44</v>
      </c>
      <c r="G186" s="26">
        <f>G187</f>
        <v>50000</v>
      </c>
      <c r="H186" s="26">
        <f>H187</f>
        <v>0</v>
      </c>
      <c r="I186" s="6">
        <f t="shared" si="33"/>
        <v>50000</v>
      </c>
      <c r="K186" s="26">
        <f>K187</f>
        <v>100000</v>
      </c>
      <c r="L186" s="26">
        <f>L187</f>
        <v>100000</v>
      </c>
    </row>
    <row r="187" spans="1:36" ht="39.6" x14ac:dyDescent="0.25">
      <c r="B187" s="31" t="s">
        <v>51</v>
      </c>
      <c r="C187" s="16" t="s">
        <v>4</v>
      </c>
      <c r="D187" s="16" t="s">
        <v>41</v>
      </c>
      <c r="E187" s="16" t="s">
        <v>134</v>
      </c>
      <c r="F187" s="16" t="s">
        <v>45</v>
      </c>
      <c r="G187" s="26">
        <v>50000</v>
      </c>
      <c r="H187" s="26">
        <v>0</v>
      </c>
      <c r="I187" s="6">
        <f t="shared" si="33"/>
        <v>50000</v>
      </c>
      <c r="J187" s="28"/>
      <c r="K187" s="75">
        <v>100000</v>
      </c>
      <c r="L187" s="75">
        <v>100000</v>
      </c>
    </row>
  </sheetData>
  <autoFilter ref="B5:G187"/>
  <mergeCells count="2">
    <mergeCell ref="B2:L2"/>
    <mergeCell ref="F1:L1"/>
  </mergeCells>
  <phoneticPr fontId="6" type="noConversion"/>
  <pageMargins left="0.19685039370078741" right="0.15748031496062992" top="0.15748031496062992" bottom="0.15748031496062992" header="0.15748031496062992" footer="0.15748031496062992"/>
  <pageSetup paperSize="9" fitToHeight="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 Н.Е.</dc:creator>
  <cp:lastModifiedBy>user</cp:lastModifiedBy>
  <cp:lastPrinted>2021-11-17T05:42:25Z</cp:lastPrinted>
  <dcterms:created xsi:type="dcterms:W3CDTF">2011-10-03T10:41:44Z</dcterms:created>
  <dcterms:modified xsi:type="dcterms:W3CDTF">2021-11-17T05:43:47Z</dcterms:modified>
</cp:coreProperties>
</file>